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nos\Desktop\"/>
    </mc:Choice>
  </mc:AlternateContent>
  <xr:revisionPtr revIDLastSave="0" documentId="8_{3DF19B23-D1F3-408A-ADF0-B278517CB236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Year 3 budget" sheetId="1" r:id="rId1"/>
  </sheets>
  <definedNames>
    <definedName name="_xlnm.Print_Area" localSheetId="0">'Year 3 budget'!$A$1:$R$283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3" i="1" l="1"/>
  <c r="F271" i="1"/>
  <c r="F270" i="1" l="1"/>
  <c r="E269" i="1" l="1"/>
  <c r="F269" i="1" s="1"/>
  <c r="D212" i="1" l="1"/>
  <c r="F227" i="1" l="1"/>
  <c r="F223" i="1"/>
  <c r="F204" i="1"/>
  <c r="F203" i="1"/>
  <c r="F202" i="1"/>
  <c r="F205" i="1" s="1"/>
  <c r="F33" i="1" s="1"/>
  <c r="F201" i="1"/>
  <c r="C191" i="1"/>
  <c r="E112" i="1" l="1"/>
  <c r="D112" i="1"/>
  <c r="C112" i="1"/>
  <c r="U53" i="1" l="1"/>
  <c r="W53" i="1"/>
  <c r="I63" i="1" l="1"/>
  <c r="F268" i="1"/>
  <c r="F62" i="1" s="1"/>
  <c r="I62" i="1" s="1"/>
  <c r="F267" i="1"/>
  <c r="F283" i="1" s="1"/>
  <c r="F266" i="1"/>
  <c r="F60" i="1" s="1"/>
  <c r="I60" i="1" s="1"/>
  <c r="F263" i="1"/>
  <c r="F59" i="1" s="1"/>
  <c r="I59" i="1" s="1"/>
  <c r="F252" i="1"/>
  <c r="F253" i="1" s="1"/>
  <c r="F54" i="1" s="1"/>
  <c r="I54" i="1" s="1"/>
  <c r="F249" i="1"/>
  <c r="F52" i="1" s="1"/>
  <c r="I52" i="1" s="1"/>
  <c r="F248" i="1"/>
  <c r="F51" i="1" s="1"/>
  <c r="I51" i="1" s="1"/>
  <c r="F247" i="1"/>
  <c r="F50" i="1" s="1"/>
  <c r="I50" i="1" s="1"/>
  <c r="F246" i="1"/>
  <c r="F49" i="1" s="1"/>
  <c r="I49" i="1" s="1"/>
  <c r="F245" i="1"/>
  <c r="F48" i="1" s="1"/>
  <c r="I48" i="1" s="1"/>
  <c r="F239" i="1"/>
  <c r="F238" i="1"/>
  <c r="F237" i="1"/>
  <c r="F236" i="1"/>
  <c r="F233" i="1"/>
  <c r="F234" i="1" s="1"/>
  <c r="F41" i="1" s="1"/>
  <c r="I41" i="1" s="1"/>
  <c r="F230" i="1"/>
  <c r="F231" i="1" s="1"/>
  <c r="F40" i="1" s="1"/>
  <c r="I40" i="1" s="1"/>
  <c r="F226" i="1"/>
  <c r="F228" i="1" s="1"/>
  <c r="F39" i="1" s="1"/>
  <c r="I39" i="1" s="1"/>
  <c r="F224" i="1"/>
  <c r="F38" i="1" s="1"/>
  <c r="D218" i="1"/>
  <c r="F35" i="1" s="1"/>
  <c r="I35" i="1" s="1"/>
  <c r="D213" i="1"/>
  <c r="F34" i="1" s="1"/>
  <c r="I34" i="1" s="1"/>
  <c r="D198" i="1"/>
  <c r="D197" i="1"/>
  <c r="D196" i="1"/>
  <c r="D195" i="1"/>
  <c r="E191" i="1"/>
  <c r="F31" i="1" s="1"/>
  <c r="I31" i="1" s="1"/>
  <c r="D186" i="1"/>
  <c r="F26" i="1" s="1"/>
  <c r="I26" i="1" s="1"/>
  <c r="D180" i="1"/>
  <c r="F25" i="1" s="1"/>
  <c r="I25" i="1" s="1"/>
  <c r="F169" i="1"/>
  <c r="B172" i="1" s="1"/>
  <c r="D169" i="1"/>
  <c r="B169" i="1"/>
  <c r="G168" i="1"/>
  <c r="G167" i="1"/>
  <c r="G166" i="1"/>
  <c r="G165" i="1"/>
  <c r="E154" i="1"/>
  <c r="F15" i="1" s="1"/>
  <c r="I15" i="1" s="1"/>
  <c r="D154" i="1"/>
  <c r="E146" i="1"/>
  <c r="G139" i="1"/>
  <c r="G138" i="1"/>
  <c r="I133" i="1"/>
  <c r="G133" i="1"/>
  <c r="F133" i="1"/>
  <c r="I132" i="1"/>
  <c r="G132" i="1"/>
  <c r="F132" i="1"/>
  <c r="I131" i="1"/>
  <c r="G131" i="1"/>
  <c r="F131" i="1"/>
  <c r="I130" i="1"/>
  <c r="G130" i="1"/>
  <c r="F130" i="1"/>
  <c r="I129" i="1"/>
  <c r="G129" i="1"/>
  <c r="F129" i="1"/>
  <c r="I128" i="1"/>
  <c r="G128" i="1"/>
  <c r="F128" i="1"/>
  <c r="G120" i="1"/>
  <c r="E115" i="1"/>
  <c r="D115" i="1"/>
  <c r="C115" i="1"/>
  <c r="B115" i="1"/>
  <c r="G113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D98" i="1"/>
  <c r="E92" i="1"/>
  <c r="F92" i="1" s="1"/>
  <c r="E91" i="1"/>
  <c r="F91" i="1" s="1"/>
  <c r="E90" i="1"/>
  <c r="F90" i="1" s="1"/>
  <c r="F86" i="1"/>
  <c r="E85" i="1"/>
  <c r="F85" i="1" s="1"/>
  <c r="F84" i="1"/>
  <c r="F83" i="1"/>
  <c r="F82" i="1"/>
  <c r="F81" i="1"/>
  <c r="F80" i="1"/>
  <c r="F79" i="1"/>
  <c r="F78" i="1"/>
  <c r="F77" i="1"/>
  <c r="F58" i="1"/>
  <c r="I58" i="1" s="1"/>
  <c r="D43" i="1"/>
  <c r="D44" i="1" s="1"/>
  <c r="D28" i="1"/>
  <c r="I24" i="1"/>
  <c r="F16" i="1"/>
  <c r="I16" i="1" s="1"/>
  <c r="F13" i="1"/>
  <c r="D13" i="1"/>
  <c r="D12" i="1"/>
  <c r="F6" i="1"/>
  <c r="I6" i="1" s="1"/>
  <c r="F61" i="1" l="1"/>
  <c r="I61" i="1"/>
  <c r="F64" i="1"/>
  <c r="F154" i="1"/>
  <c r="G115" i="1"/>
  <c r="F5" i="1" s="1"/>
  <c r="F14" i="1"/>
  <c r="I14" i="1" s="1"/>
  <c r="D172" i="1"/>
  <c r="D174" i="1" s="1"/>
  <c r="F22" i="1" s="1"/>
  <c r="I22" i="1" s="1"/>
  <c r="G140" i="1"/>
  <c r="F12" i="1" s="1"/>
  <c r="I12" i="1" s="1"/>
  <c r="G169" i="1"/>
  <c r="F21" i="1" s="1"/>
  <c r="I21" i="1" s="1"/>
  <c r="G112" i="1"/>
  <c r="F134" i="1"/>
  <c r="F10" i="1" s="1"/>
  <c r="F250" i="1"/>
  <c r="F254" i="1" s="1"/>
  <c r="D17" i="1"/>
  <c r="D71" i="1" s="1"/>
  <c r="I13" i="1"/>
  <c r="D199" i="1"/>
  <c r="I33" i="1" s="1"/>
  <c r="G134" i="1"/>
  <c r="F11" i="1" s="1"/>
  <c r="I11" i="1" s="1"/>
  <c r="F27" i="1"/>
  <c r="I27" i="1" s="1"/>
  <c r="F240" i="1"/>
  <c r="F282" i="1"/>
  <c r="F97" i="1"/>
  <c r="F98" i="1" s="1"/>
  <c r="I38" i="1"/>
  <c r="E97" i="1"/>
  <c r="E98" i="1" s="1"/>
  <c r="I64" i="1" l="1"/>
  <c r="F241" i="1"/>
  <c r="G121" i="1"/>
  <c r="F23" i="1"/>
  <c r="I23" i="1" s="1"/>
  <c r="I28" i="1" s="1"/>
  <c r="F42" i="1"/>
  <c r="I42" i="1" s="1"/>
  <c r="F53" i="1"/>
  <c r="I53" i="1" s="1"/>
  <c r="I55" i="1" s="1"/>
  <c r="F36" i="1"/>
  <c r="I36" i="1" s="1"/>
  <c r="I134" i="1"/>
  <c r="I5" i="1"/>
  <c r="I7" i="1" s="1"/>
  <c r="F7" i="1"/>
  <c r="I10" i="1"/>
  <c r="I17" i="1" s="1"/>
  <c r="F17" i="1"/>
  <c r="F43" i="1"/>
  <c r="F28" i="1" l="1"/>
  <c r="F55" i="1"/>
  <c r="I43" i="1"/>
  <c r="I44" i="1" s="1"/>
  <c r="F44" i="1"/>
  <c r="F66" i="1" l="1"/>
  <c r="I66" i="1" s="1"/>
  <c r="I71" i="1" s="1"/>
  <c r="F7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Panos</author>
  </authors>
  <commentList>
    <comment ref="W27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Panos:</t>
        </r>
        <r>
          <rPr>
            <sz val="9"/>
            <color indexed="81"/>
            <rFont val="Tahoma"/>
            <charset val="1"/>
          </rPr>
          <t xml:space="preserve">
* Eurothon had only committed to pay the GA fees, but actually paid both the GA and the WG fees.</t>
        </r>
      </text>
    </comment>
  </commentList>
</comments>
</file>

<file path=xl/sharedStrings.xml><?xml version="1.0" encoding="utf-8"?>
<sst xmlns="http://schemas.openxmlformats.org/spreadsheetml/2006/main" count="358" uniqueCount="277">
  <si>
    <t>Budget for 1 year (in euros)</t>
  </si>
  <si>
    <t>Non-eligible</t>
  </si>
  <si>
    <t>Eligible</t>
  </si>
  <si>
    <t>Total budget</t>
  </si>
  <si>
    <t>A. STAFF (details in annex)</t>
  </si>
  <si>
    <t>A1.1. Salaries (including salary related charges)</t>
  </si>
  <si>
    <t>A1.2. Staff expenses (to specify if any)</t>
  </si>
  <si>
    <t>Sub-total A</t>
  </si>
  <si>
    <t>B.  PARTICIPATION IN MEETINGS (details in annex)</t>
  </si>
  <si>
    <t>B1.1. Travel costs AC members</t>
  </si>
  <si>
    <t>B1.2. Subsistence costs AC members</t>
  </si>
  <si>
    <t>B1.3. Travel costs Staff</t>
  </si>
  <si>
    <r>
      <t>B1.4. Subsistence costs</t>
    </r>
    <r>
      <rPr>
        <strike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staff</t>
    </r>
  </si>
  <si>
    <t>B1.5. Travel costs scientific Experts</t>
  </si>
  <si>
    <t>B1.6. Substistence costs scientifc Experts</t>
  </si>
  <si>
    <t>B1.7. Other costs (to specify if any)</t>
  </si>
  <si>
    <t>Sub-total B</t>
  </si>
  <si>
    <t>C. INFORMATION &amp; PREPARATION OF MEETINGS (details in annex)</t>
  </si>
  <si>
    <t xml:space="preserve">C1.  Preparation of meetings </t>
  </si>
  <si>
    <t>C1.1. Rental costs (rooms, equipment)</t>
  </si>
  <si>
    <t>C1.2. Meetings expenses (coffee, lunch…)</t>
  </si>
  <si>
    <t>Sub-total C1</t>
  </si>
  <si>
    <t>C2. Information and dissemination costs</t>
  </si>
  <si>
    <t>C2.1. Publication costs</t>
  </si>
  <si>
    <t>C2.2. Dissemination costs</t>
  </si>
  <si>
    <t>Sub-total C2</t>
  </si>
  <si>
    <t>Sub-total C</t>
  </si>
  <si>
    <t>D. OPERATING COSTS  (details in annex)</t>
  </si>
  <si>
    <t>D1. Rental of office space</t>
  </si>
  <si>
    <t>D2.  Data Processing</t>
  </si>
  <si>
    <t>D2.1. Data processing equipment</t>
  </si>
  <si>
    <t>D2.2. Software</t>
  </si>
  <si>
    <t>D2.3. Hardware maintenance</t>
  </si>
  <si>
    <t>Sub-total D2</t>
  </si>
  <si>
    <t>D3. Overheads</t>
  </si>
  <si>
    <t>D3.1. Office equipment</t>
  </si>
  <si>
    <t>D3.2. Phone/fax/internet</t>
  </si>
  <si>
    <t>D3.3. Supplies/consumables</t>
  </si>
  <si>
    <t>D3.4. Mail</t>
  </si>
  <si>
    <t>Sub-total D3</t>
  </si>
  <si>
    <t>Sub-total D</t>
  </si>
  <si>
    <t>E. INTERPRETATION and TRANSLATION (details in annex)</t>
  </si>
  <si>
    <t>E1. Interpretation</t>
  </si>
  <si>
    <t>E1.1. Interpreters</t>
  </si>
  <si>
    <t>E1.2. Travel and subsistence</t>
  </si>
  <si>
    <t>E1.3. Technician</t>
  </si>
  <si>
    <t>E1.4. Equipment</t>
  </si>
  <si>
    <t>E1.5. Other (please specify)</t>
  </si>
  <si>
    <t>Sub-total E1</t>
  </si>
  <si>
    <t>E2. Translation</t>
  </si>
  <si>
    <t>Sub-total E</t>
  </si>
  <si>
    <t>F. OTHER CONTRACTS (details in annex)</t>
  </si>
  <si>
    <t>F1. Rapporteur</t>
  </si>
  <si>
    <t>F.2. Chair (GA and ExCom)</t>
  </si>
  <si>
    <t>F.3. Chair (Working Groups)</t>
  </si>
  <si>
    <t>F.4. Audit</t>
  </si>
  <si>
    <t>F.5. Scientific consultants</t>
  </si>
  <si>
    <t>F.6. Other (Accountability services)</t>
  </si>
  <si>
    <t>F.7. Secretariat</t>
  </si>
  <si>
    <t>Sub-total F</t>
  </si>
  <si>
    <t>G. 5% RESERVE OF THE DIRECT ELIGIBLE COSTS FOR UNFORSEEN ITEMS</t>
  </si>
  <si>
    <t>H. Deficit of previous years [period]</t>
  </si>
  <si>
    <t>GRAND TOTAL</t>
  </si>
  <si>
    <t>RESOURCES</t>
  </si>
  <si>
    <t>Total</t>
  </si>
  <si>
    <t>1. Budgeted public contribution (€)</t>
  </si>
  <si>
    <t>National level</t>
  </si>
  <si>
    <t>Financial contribution: member states</t>
  </si>
  <si>
    <t>Secondment of staff</t>
  </si>
  <si>
    <t>Regional level</t>
  </si>
  <si>
    <t>Financial contribution</t>
  </si>
  <si>
    <t>Local level</t>
  </si>
  <si>
    <t>Sub-total 1:</t>
  </si>
  <si>
    <t>2. Commission’s contribution applied for</t>
  </si>
  <si>
    <t>3. Other resources</t>
  </si>
  <si>
    <t>Membership fees:</t>
  </si>
  <si>
    <t>nr.</t>
  </si>
  <si>
    <t>Amount</t>
  </si>
  <si>
    <t>General Assembly</t>
  </si>
  <si>
    <t>Executive Committee</t>
  </si>
  <si>
    <t>Working Group members</t>
  </si>
  <si>
    <t>Contribution of donor [Name]</t>
  </si>
  <si>
    <t>Contribution of [Name] to cover deficit of [period]</t>
  </si>
  <si>
    <t>Sub-total 2:</t>
  </si>
  <si>
    <t>GRAND TOTAL  (1+2+3)</t>
  </si>
  <si>
    <t xml:space="preserve"> (Equal to Grand Total Budget forecast-expenses)</t>
  </si>
  <si>
    <t>A. STAFF PLAN</t>
  </si>
  <si>
    <t>Contractual period: 12 months</t>
  </si>
  <si>
    <t>A1. Estimated  worktime (FTE) per Activity</t>
  </si>
  <si>
    <t>A1.  Administration and Support Staff</t>
  </si>
  <si>
    <t>STAFF</t>
  </si>
  <si>
    <t>Chairman</t>
  </si>
  <si>
    <t>Secretary General</t>
  </si>
  <si>
    <t xml:space="preserve">Total </t>
  </si>
  <si>
    <t xml:space="preserve">Coordination &amp; Administration </t>
  </si>
  <si>
    <t>Transnational networks</t>
  </si>
  <si>
    <t>Mobility</t>
  </si>
  <si>
    <t>Coordiination and planning</t>
  </si>
  <si>
    <t>Website</t>
  </si>
  <si>
    <t>Finances</t>
  </si>
  <si>
    <t>Information</t>
  </si>
  <si>
    <t>Other</t>
  </si>
  <si>
    <t>Monthly Salary</t>
  </si>
  <si>
    <t>Convention Period</t>
  </si>
  <si>
    <t>Salary and related charges</t>
  </si>
  <si>
    <t>A1.2 Other costs</t>
  </si>
  <si>
    <t>Staff Nbr</t>
  </si>
  <si>
    <t>Meetings Nbr</t>
  </si>
  <si>
    <t>Travel</t>
  </si>
  <si>
    <t>Subsistence</t>
  </si>
  <si>
    <t>Subtotal</t>
  </si>
  <si>
    <t>Training</t>
  </si>
  <si>
    <t>Other  (Meal Vouchers, Commuting)</t>
  </si>
  <si>
    <t>Total Staff costs</t>
  </si>
  <si>
    <t>B. PARTICIPATION IN MEETINGS</t>
  </si>
  <si>
    <t>NUMBER OF PARTICIPANTS</t>
  </si>
  <si>
    <t>Subsis-tence (per diem)</t>
  </si>
  <si>
    <t>NUMBER OF MEETINGS</t>
  </si>
  <si>
    <t>TOTAL TRAVEL COSTS</t>
  </si>
  <si>
    <t>TOTAL SUBSISTENCE COSTS</t>
  </si>
  <si>
    <t>TOTAL</t>
  </si>
  <si>
    <t>B1.1. &amp; B1.2. Travel and subsistence AC members</t>
  </si>
  <si>
    <t>Cost per participant</t>
  </si>
  <si>
    <t>Combined Meetings of the General Assembly and Excom</t>
  </si>
  <si>
    <t>Combined Meetings of the Executive Committee + WG</t>
  </si>
  <si>
    <t>Meetings of the remaining Working Groups</t>
  </si>
  <si>
    <t>Management team meetings</t>
  </si>
  <si>
    <t>Focus group meetings</t>
  </si>
  <si>
    <t>AC participation in external meetings (representation)</t>
  </si>
  <si>
    <t>TOTAL COST</t>
  </si>
  <si>
    <t>ELIGIBLE COSTS - STAFF</t>
  </si>
  <si>
    <t xml:space="preserve">B1.3 &amp; B.1.4. Travel and subsistence Staff </t>
  </si>
  <si>
    <t>Staff &lt;name&gt;</t>
  </si>
  <si>
    <t>Meetings date/Nbr</t>
  </si>
  <si>
    <t>Assistant</t>
  </si>
  <si>
    <t>NON ELIGIBLE (paid by other resources) - STAFF</t>
  </si>
  <si>
    <t>Meeting date/Nbr</t>
  </si>
  <si>
    <t>Cost</t>
  </si>
  <si>
    <t>Guus Pastoor</t>
  </si>
  <si>
    <t>SCIENTIFIC EXPERTS</t>
  </si>
  <si>
    <t>B1.5. &amp; B.1.6. Travel and subsistence Experts</t>
  </si>
  <si>
    <t>Name</t>
  </si>
  <si>
    <t>Meeting date</t>
  </si>
  <si>
    <t>Expert 1</t>
  </si>
  <si>
    <t>Expert 2</t>
  </si>
  <si>
    <t>Expert 3</t>
  </si>
  <si>
    <t>B1.7. Other meeting costs</t>
  </si>
  <si>
    <t>Other (to specify)</t>
  </si>
  <si>
    <t>Total other costs</t>
  </si>
  <si>
    <t>C. INFORMATION &amp; PREPARATION OF MEETINGS</t>
  </si>
  <si>
    <t>C1.  Preparation of meetings</t>
  </si>
  <si>
    <t>C1.1  Rental costs</t>
  </si>
  <si>
    <t>RENTAL COSTS</t>
  </si>
  <si>
    <t>Rooms</t>
  </si>
  <si>
    <t>Equipment</t>
  </si>
  <si>
    <t>Meetings of the General Assembly + ExCom</t>
  </si>
  <si>
    <t>Meetings of the Executive Committee +  WG1</t>
  </si>
  <si>
    <t>Meetings of the Working Groups (specify)</t>
  </si>
  <si>
    <t>Focus Groups</t>
  </si>
  <si>
    <t>C1.2 Meetings expenses (lunch, coffee,…)</t>
  </si>
  <si>
    <t>Nbr</t>
  </si>
  <si>
    <t>Average cost</t>
  </si>
  <si>
    <t>C2. Information and Dissemination costs</t>
  </si>
  <si>
    <t>C2.1.Information</t>
  </si>
  <si>
    <t>NUMBER OF UNITS</t>
  </si>
  <si>
    <t>UNIT COST</t>
  </si>
  <si>
    <t>Publication of a newsletter</t>
  </si>
  <si>
    <t>Announcements in media at national, regional and local level (radio stations, TV, newspapers and magazines)</t>
  </si>
  <si>
    <t>C2.2. Dissemination</t>
  </si>
  <si>
    <t>Copies / documentation</t>
  </si>
  <si>
    <t>Mailing costs / documentation</t>
  </si>
  <si>
    <t>Maintenance of website</t>
  </si>
  <si>
    <t>D.  ESTIMATED OPERATING COSTS</t>
  </si>
  <si>
    <t>D1. Renting of office space</t>
  </si>
  <si>
    <t>Number of m2</t>
  </si>
  <si>
    <t>Monthly rental per m2</t>
  </si>
  <si>
    <t>Montly rent</t>
  </si>
  <si>
    <t>Duration of contract period</t>
  </si>
  <si>
    <t>office rental over the contract period</t>
  </si>
  <si>
    <t>D2.1. Data processing equipment (hardware)</t>
  </si>
  <si>
    <t>TYPE OF EQUIPMENT</t>
  </si>
  <si>
    <t>NOMINAL VALUE</t>
  </si>
  <si>
    <t>Duration of contract period (months)</t>
  </si>
  <si>
    <t>Portable computers</t>
  </si>
  <si>
    <t>Computer</t>
  </si>
  <si>
    <t>Printers/copy machine/ fax</t>
  </si>
  <si>
    <t>Establishment of internet-connection + firewall</t>
  </si>
  <si>
    <t>RENTING OR LEASING COSTS    (Monthly)</t>
  </si>
  <si>
    <t>Utilisation for LdV (distribution key)</t>
  </si>
  <si>
    <t>Cost over the contract period</t>
  </si>
  <si>
    <t>TOTAL COSTS</t>
  </si>
  <si>
    <t>NAME OF EXPENDITURE</t>
  </si>
  <si>
    <t>COSTS</t>
  </si>
  <si>
    <t>Rate of utilization for project (distribution key)</t>
  </si>
  <si>
    <t>Non eligible</t>
  </si>
  <si>
    <t>Software B</t>
  </si>
  <si>
    <t>Software C</t>
  </si>
  <si>
    <t>Software maintenance</t>
  </si>
  <si>
    <t>Rate of utilization for project (%)</t>
  </si>
  <si>
    <t>Hardware maintenance</t>
  </si>
  <si>
    <t>Monthly cost</t>
  </si>
  <si>
    <t>Utilization for project (distribution key)</t>
  </si>
  <si>
    <t>D3.1.</t>
  </si>
  <si>
    <t xml:space="preserve">Office equipment </t>
  </si>
  <si>
    <t>D3.2.</t>
  </si>
  <si>
    <t>Phone / fax/ mobile phone</t>
  </si>
  <si>
    <t>Internet connection</t>
  </si>
  <si>
    <t>D3.3.</t>
  </si>
  <si>
    <t>Supplies / consumables</t>
  </si>
  <si>
    <t>D3.4.</t>
  </si>
  <si>
    <t>Mail</t>
  </si>
  <si>
    <t>D3.5.</t>
  </si>
  <si>
    <t>Cleaning</t>
  </si>
  <si>
    <t xml:space="preserve">Insurance </t>
  </si>
  <si>
    <t>Banking costs</t>
  </si>
  <si>
    <t>E. INTERPRETATION and TRANSLATION</t>
  </si>
  <si>
    <t>Fees</t>
  </si>
  <si>
    <t>Nr of staff</t>
  </si>
  <si>
    <t>Languages</t>
  </si>
  <si>
    <t>Nr of meetings</t>
  </si>
  <si>
    <t>E1.3. Technician staff</t>
  </si>
  <si>
    <t>E.1.5. Others (cabin costs)</t>
  </si>
  <si>
    <t>E2 Translation</t>
  </si>
  <si>
    <t>nr of pages</t>
  </si>
  <si>
    <t>cost per page</t>
  </si>
  <si>
    <t>languages</t>
  </si>
  <si>
    <t>F. OTHER CONTRACTS</t>
  </si>
  <si>
    <t>SERVICE</t>
  </si>
  <si>
    <t>Tasks</t>
  </si>
  <si>
    <t>Units</t>
  </si>
  <si>
    <t>Cost per unit</t>
  </si>
  <si>
    <t>F.1. Rapporteur</t>
  </si>
  <si>
    <t>Report meetings</t>
  </si>
  <si>
    <t>Travel expenses</t>
  </si>
  <si>
    <t>Sub total F.1.</t>
  </si>
  <si>
    <t>F.2.Chair (GA and ExeCom)</t>
  </si>
  <si>
    <t>Prepare and chair meetings; prepare position papers; prepare press releases</t>
  </si>
  <si>
    <t>Sub total F.2.</t>
  </si>
  <si>
    <t>Prepare and chair meetings; produce draft advice</t>
  </si>
  <si>
    <t>Sub total F.3.</t>
  </si>
  <si>
    <t>External audit</t>
  </si>
  <si>
    <t>Scientific consultants</t>
  </si>
  <si>
    <t>F.6. Other (to specify)</t>
  </si>
  <si>
    <t>Accountancy services</t>
  </si>
  <si>
    <t>Genral Secretary</t>
  </si>
  <si>
    <t>Function Person 1</t>
  </si>
  <si>
    <t>Function Person 2</t>
  </si>
  <si>
    <t>Renting of Office space</t>
  </si>
  <si>
    <t>Establishment of Internet Connection &amp; firewall</t>
  </si>
  <si>
    <t>Office Equipment</t>
  </si>
  <si>
    <t>Phone/Fax/Mobile phone</t>
  </si>
  <si>
    <t>Internet Connection</t>
  </si>
  <si>
    <t>Supplies/ Consumables</t>
  </si>
  <si>
    <t>PERIOD : 01/10/2018-30/09/2019</t>
  </si>
  <si>
    <t>which one ?</t>
  </si>
  <si>
    <t>Do you have to establish it each year ?</t>
  </si>
  <si>
    <t>v</t>
  </si>
  <si>
    <t>As requested last year already, please distribute (F6 ?) F7 among the budget with a footnote making the link for each amount with the agreement signed with EBCD.</t>
  </si>
  <si>
    <t>who is it,  what function, full time?</t>
  </si>
  <si>
    <t>Committed</t>
  </si>
  <si>
    <t>Paid</t>
  </si>
  <si>
    <t>FEES</t>
  </si>
  <si>
    <t>(MS)CONTRIBUTIONS</t>
  </si>
  <si>
    <t>PL</t>
  </si>
  <si>
    <t>DE</t>
  </si>
  <si>
    <t>Meetings (lunch, coffee breaks)</t>
  </si>
  <si>
    <t>Computer for Secretary General</t>
  </si>
  <si>
    <t>Computer for Function Person 1</t>
  </si>
  <si>
    <t>Computer for Function Person 2</t>
  </si>
  <si>
    <t>Printer &amp; Copy Machine</t>
  </si>
  <si>
    <t xml:space="preserve">Secretariat Services </t>
  </si>
  <si>
    <t>Estimated operating budget MAC- YR3 - v30.10.2018 - MAC</t>
  </si>
  <si>
    <t xml:space="preserve">Secretary General- Sandra Sanmartin </t>
  </si>
  <si>
    <t>Fuction                     Person 1 - Financial Officer - Panos Manias</t>
  </si>
  <si>
    <t>Fuction                     Person 2 - Assistant - Jessica Demblon</t>
  </si>
  <si>
    <t>D3.5. Other costs (Cleaning, Bank charges, Insurance…)</t>
  </si>
  <si>
    <t>Purchase of Office suite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</si>
</sst>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_(* #,##0_);_(* \(#,##0\);_(* &quot;-&quot;??_);_(@_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  <font>
      <strike/>
      <sz val="8"/>
      <color rgb="FFFF0000"/>
      <name val="Arial"/>
      <family val="2"/>
    </font>
    <font>
      <sz val="8"/>
      <color rgb="FF00B05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b/>
      <sz val="8"/>
      <color indexed="10"/>
      <name val="Arial"/>
      <family val="2"/>
    </font>
    <font>
      <b/>
      <u/>
      <sz val="8"/>
      <name val="Arial"/>
      <family val="2"/>
    </font>
    <font>
      <b/>
      <sz val="8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BAF6F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2" fillId="0" borderId="0" applyNumberFormat="0" applyFill="0" applyBorder="0" applyAlignment="0" applyProtection="0"/>
  </cellStyleXfs>
  <cellXfs count="554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0" borderId="0" xfId="0" applyFont="1" applyBorder="1"/>
    <xf numFmtId="0" fontId="5" fillId="0" borderId="0" xfId="0" applyFont="1" applyFill="1" applyAlignment="1">
      <alignment wrapText="1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3" fontId="5" fillId="0" borderId="11" xfId="0" applyNumberFormat="1" applyFont="1" applyFill="1" applyBorder="1" applyAlignment="1">
      <alignment horizontal="right"/>
    </xf>
    <xf numFmtId="3" fontId="5" fillId="0" borderId="0" xfId="0" applyNumberFormat="1" applyFont="1" applyFill="1"/>
    <xf numFmtId="164" fontId="5" fillId="0" borderId="11" xfId="1" applyFont="1" applyFill="1" applyBorder="1" applyAlignment="1">
      <alignment horizontal="right"/>
    </xf>
    <xf numFmtId="164" fontId="5" fillId="0" borderId="0" xfId="1" applyFont="1" applyFill="1" applyBorder="1" applyAlignment="1">
      <alignment horizontal="left"/>
    </xf>
    <xf numFmtId="164" fontId="5" fillId="0" borderId="0" xfId="1" applyFont="1" applyFill="1"/>
    <xf numFmtId="164" fontId="5" fillId="0" borderId="11" xfId="1" applyFont="1" applyFill="1" applyBorder="1"/>
    <xf numFmtId="3" fontId="5" fillId="0" borderId="13" xfId="0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3" fontId="4" fillId="3" borderId="12" xfId="0" applyNumberFormat="1" applyFont="1" applyFill="1" applyBorder="1"/>
    <xf numFmtId="3" fontId="4" fillId="3" borderId="0" xfId="0" applyNumberFormat="1" applyFont="1" applyFill="1"/>
    <xf numFmtId="3" fontId="5" fillId="3" borderId="12" xfId="0" applyNumberFormat="1" applyFont="1" applyFill="1" applyBorder="1" applyAlignment="1">
      <alignment horizontal="right"/>
    </xf>
    <xf numFmtId="164" fontId="4" fillId="3" borderId="12" xfId="1" applyFont="1" applyFill="1" applyBorder="1" applyAlignment="1">
      <alignment horizontal="right"/>
    </xf>
    <xf numFmtId="164" fontId="4" fillId="3" borderId="0" xfId="1" applyFont="1" applyFill="1" applyAlignment="1">
      <alignment horizontal="right"/>
    </xf>
    <xf numFmtId="164" fontId="5" fillId="3" borderId="0" xfId="1" applyFont="1" applyFill="1"/>
    <xf numFmtId="164" fontId="4" fillId="3" borderId="11" xfId="1" applyFont="1" applyFill="1" applyBorder="1"/>
    <xf numFmtId="3" fontId="5" fillId="0" borderId="0" xfId="0" applyNumberFormat="1" applyFont="1" applyAlignment="1">
      <alignment wrapText="1"/>
    </xf>
    <xf numFmtId="164" fontId="5" fillId="0" borderId="14" xfId="1" applyFont="1" applyFill="1" applyBorder="1" applyAlignment="1">
      <alignment horizontal="right"/>
    </xf>
    <xf numFmtId="164" fontId="5" fillId="0" borderId="0" xfId="1" applyFont="1" applyFill="1" applyAlignment="1">
      <alignment horizontal="left"/>
    </xf>
    <xf numFmtId="164" fontId="5" fillId="0" borderId="12" xfId="1" applyFont="1" applyFill="1" applyBorder="1"/>
    <xf numFmtId="3" fontId="7" fillId="0" borderId="0" xfId="0" applyNumberFormat="1" applyFont="1" applyBorder="1"/>
    <xf numFmtId="3" fontId="7" fillId="0" borderId="0" xfId="0" applyNumberFormat="1" applyFont="1" applyFill="1"/>
    <xf numFmtId="164" fontId="5" fillId="3" borderId="0" xfId="1" applyFont="1" applyFill="1" applyAlignment="1">
      <alignment horizontal="left"/>
    </xf>
    <xf numFmtId="3" fontId="5" fillId="0" borderId="0" xfId="0" applyNumberFormat="1" applyFont="1" applyFill="1" applyAlignment="1">
      <alignment horizontal="right"/>
    </xf>
    <xf numFmtId="3" fontId="9" fillId="0" borderId="0" xfId="0" applyNumberFormat="1" applyFont="1"/>
    <xf numFmtId="3" fontId="5" fillId="0" borderId="7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11" xfId="0" applyNumberFormat="1" applyFont="1" applyFill="1" applyBorder="1"/>
    <xf numFmtId="3" fontId="5" fillId="0" borderId="9" xfId="0" applyNumberFormat="1" applyFont="1" applyFill="1" applyBorder="1" applyAlignment="1">
      <alignment horizontal="right"/>
    </xf>
    <xf numFmtId="3" fontId="4" fillId="0" borderId="12" xfId="0" applyNumberFormat="1" applyFont="1" applyFill="1" applyBorder="1"/>
    <xf numFmtId="164" fontId="4" fillId="0" borderId="11" xfId="1" applyFont="1" applyFill="1" applyBorder="1" applyAlignment="1">
      <alignment horizontal="right"/>
    </xf>
    <xf numFmtId="164" fontId="4" fillId="0" borderId="0" xfId="1" applyFont="1" applyFill="1"/>
    <xf numFmtId="164" fontId="4" fillId="0" borderId="12" xfId="1" applyFont="1" applyFill="1" applyBorder="1"/>
    <xf numFmtId="3" fontId="5" fillId="0" borderId="10" xfId="0" applyNumberFormat="1" applyFont="1" applyFill="1" applyBorder="1"/>
    <xf numFmtId="164" fontId="5" fillId="0" borderId="0" xfId="1" applyFont="1" applyFill="1" applyBorder="1"/>
    <xf numFmtId="164" fontId="5" fillId="0" borderId="0" xfId="1" applyFont="1" applyFill="1" applyBorder="1" applyAlignment="1">
      <alignment horizontal="right"/>
    </xf>
    <xf numFmtId="164" fontId="5" fillId="3" borderId="12" xfId="1" applyFont="1" applyFill="1" applyBorder="1" applyAlignment="1">
      <alignment horizontal="right"/>
    </xf>
    <xf numFmtId="3" fontId="5" fillId="3" borderId="10" xfId="0" applyNumberFormat="1" applyFont="1" applyFill="1" applyBorder="1"/>
    <xf numFmtId="164" fontId="4" fillId="3" borderId="0" xfId="1" applyFont="1" applyFill="1"/>
    <xf numFmtId="164" fontId="4" fillId="0" borderId="0" xfId="1" applyFont="1" applyFill="1" applyBorder="1" applyAlignment="1">
      <alignment horizontal="right"/>
    </xf>
    <xf numFmtId="3" fontId="4" fillId="0" borderId="11" xfId="0" applyNumberFormat="1" applyFont="1" applyFill="1" applyBorder="1"/>
    <xf numFmtId="3" fontId="4" fillId="0" borderId="0" xfId="0" applyNumberFormat="1" applyFont="1" applyFill="1" applyAlignment="1">
      <alignment horizontal="left"/>
    </xf>
    <xf numFmtId="3" fontId="5" fillId="0" borderId="12" xfId="0" applyNumberFormat="1" applyFont="1" applyFill="1" applyBorder="1"/>
    <xf numFmtId="3" fontId="4" fillId="0" borderId="0" xfId="0" applyNumberFormat="1" applyFont="1" applyFill="1" applyAlignment="1"/>
    <xf numFmtId="3" fontId="4" fillId="0" borderId="0" xfId="0" applyNumberFormat="1" applyFont="1" applyFill="1" applyBorder="1" applyAlignment="1"/>
    <xf numFmtId="3" fontId="4" fillId="0" borderId="0" xfId="0" applyNumberFormat="1" applyFont="1" applyFill="1" applyBorder="1"/>
    <xf numFmtId="164" fontId="4" fillId="0" borderId="0" xfId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left"/>
    </xf>
    <xf numFmtId="3" fontId="4" fillId="0" borderId="12" xfId="0" applyNumberFormat="1" applyFont="1" applyFill="1" applyBorder="1" applyAlignment="1">
      <alignment horizontal="right"/>
    </xf>
    <xf numFmtId="164" fontId="4" fillId="0" borderId="12" xfId="1" applyFont="1" applyFill="1" applyBorder="1" applyAlignment="1">
      <alignment horizontal="right"/>
    </xf>
    <xf numFmtId="3" fontId="4" fillId="3" borderId="12" xfId="0" applyNumberFormat="1" applyFont="1" applyFill="1" applyBorder="1" applyAlignment="1">
      <alignment horizontal="right"/>
    </xf>
    <xf numFmtId="164" fontId="5" fillId="3" borderId="0" xfId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3" fontId="4" fillId="0" borderId="7" xfId="0" applyNumberFormat="1" applyFont="1" applyFill="1" applyBorder="1" applyAlignment="1">
      <alignment horizontal="right"/>
    </xf>
    <xf numFmtId="164" fontId="4" fillId="0" borderId="7" xfId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164" fontId="4" fillId="0" borderId="9" xfId="1" applyFont="1" applyFill="1" applyBorder="1" applyAlignment="1">
      <alignment horizontal="right"/>
    </xf>
    <xf numFmtId="3" fontId="7" fillId="0" borderId="0" xfId="0" applyNumberFormat="1" applyFont="1"/>
    <xf numFmtId="164" fontId="5" fillId="0" borderId="9" xfId="1" applyFont="1" applyFill="1" applyBorder="1" applyAlignment="1">
      <alignment horizontal="right"/>
    </xf>
    <xf numFmtId="164" fontId="4" fillId="3" borderId="0" xfId="1" applyFont="1" applyFill="1" applyBorder="1" applyAlignment="1">
      <alignment horizontal="left"/>
    </xf>
    <xf numFmtId="3" fontId="5" fillId="0" borderId="7" xfId="0" applyNumberFormat="1" applyFont="1" applyFill="1" applyBorder="1" applyAlignment="1">
      <alignment vertical="top"/>
    </xf>
    <xf numFmtId="3" fontId="4" fillId="0" borderId="3" xfId="0" applyNumberFormat="1" applyFont="1" applyFill="1" applyBorder="1"/>
    <xf numFmtId="3" fontId="7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horizontal="left" vertical="top" wrapText="1"/>
    </xf>
    <xf numFmtId="3" fontId="5" fillId="0" borderId="0" xfId="0" applyNumberFormat="1" applyFont="1" applyFill="1" applyBorder="1" applyAlignment="1">
      <alignment vertical="top"/>
    </xf>
    <xf numFmtId="3" fontId="4" fillId="0" borderId="12" xfId="0" applyNumberFormat="1" applyFont="1" applyFill="1" applyBorder="1" applyAlignment="1">
      <alignment horizontal="center"/>
    </xf>
    <xf numFmtId="3" fontId="4" fillId="0" borderId="16" xfId="0" applyNumberFormat="1" applyFont="1" applyFill="1" applyBorder="1" applyAlignment="1">
      <alignment horizontal="left" vertical="top" wrapText="1"/>
    </xf>
    <xf numFmtId="3" fontId="10" fillId="0" borderId="0" xfId="0" applyNumberFormat="1" applyFont="1" applyFill="1" applyBorder="1" applyAlignment="1">
      <alignment horizontal="left" vertical="top"/>
    </xf>
    <xf numFmtId="3" fontId="7" fillId="0" borderId="0" xfId="0" applyNumberFormat="1" applyFont="1" applyFill="1" applyAlignment="1"/>
    <xf numFmtId="164" fontId="5" fillId="0" borderId="13" xfId="1" applyFont="1" applyFill="1" applyBorder="1" applyAlignment="1"/>
    <xf numFmtId="164" fontId="4" fillId="0" borderId="12" xfId="1" applyFont="1" applyFill="1" applyBorder="1" applyAlignment="1">
      <alignment horizontal="left"/>
    </xf>
    <xf numFmtId="3" fontId="11" fillId="0" borderId="0" xfId="0" applyNumberFormat="1" applyFont="1" applyFill="1" applyAlignment="1">
      <alignment horizontal="center"/>
    </xf>
    <xf numFmtId="3" fontId="4" fillId="2" borderId="18" xfId="0" applyNumberFormat="1" applyFont="1" applyFill="1" applyBorder="1"/>
    <xf numFmtId="3" fontId="4" fillId="2" borderId="19" xfId="0" applyNumberFormat="1" applyFont="1" applyFill="1" applyBorder="1" applyAlignment="1">
      <alignment horizontal="center" wrapText="1"/>
    </xf>
    <xf numFmtId="3" fontId="4" fillId="2" borderId="20" xfId="0" applyNumberFormat="1" applyFont="1" applyFill="1" applyBorder="1" applyAlignment="1">
      <alignment horizontal="center" wrapText="1"/>
    </xf>
    <xf numFmtId="3" fontId="4" fillId="2" borderId="21" xfId="0" applyNumberFormat="1" applyFont="1" applyFill="1" applyBorder="1" applyAlignment="1">
      <alignment horizontal="center" wrapText="1"/>
    </xf>
    <xf numFmtId="3" fontId="5" fillId="5" borderId="3" xfId="0" applyNumberFormat="1" applyFont="1" applyFill="1" applyBorder="1"/>
    <xf numFmtId="3" fontId="5" fillId="5" borderId="4" xfId="0" applyNumberFormat="1" applyFont="1" applyFill="1" applyBorder="1"/>
    <xf numFmtId="3" fontId="5" fillId="5" borderId="5" xfId="0" applyNumberFormat="1" applyFont="1" applyFill="1" applyBorder="1" applyAlignment="1">
      <alignment horizontal="right"/>
    </xf>
    <xf numFmtId="3" fontId="5" fillId="5" borderId="6" xfId="0" applyNumberFormat="1" applyFont="1" applyFill="1" applyBorder="1" applyAlignment="1">
      <alignment horizontal="right"/>
    </xf>
    <xf numFmtId="3" fontId="4" fillId="0" borderId="13" xfId="0" applyNumberFormat="1" applyFont="1" applyBorder="1" applyAlignment="1">
      <alignment horizontal="left"/>
    </xf>
    <xf numFmtId="3" fontId="5" fillId="0" borderId="0" xfId="0" applyNumberFormat="1" applyFont="1" applyBorder="1"/>
    <xf numFmtId="3" fontId="5" fillId="0" borderId="23" xfId="0" applyNumberFormat="1" applyFont="1" applyBorder="1"/>
    <xf numFmtId="3" fontId="5" fillId="0" borderId="24" xfId="0" applyNumberFormat="1" applyFont="1" applyBorder="1"/>
    <xf numFmtId="3" fontId="5" fillId="0" borderId="25" xfId="0" applyNumberFormat="1" applyFont="1" applyBorder="1"/>
    <xf numFmtId="4" fontId="5" fillId="0" borderId="26" xfId="0" applyNumberFormat="1" applyFont="1" applyBorder="1"/>
    <xf numFmtId="4" fontId="5" fillId="0" borderId="28" xfId="0" applyNumberFormat="1" applyFont="1" applyBorder="1"/>
    <xf numFmtId="3" fontId="5" fillId="0" borderId="29" xfId="0" applyNumberFormat="1" applyFont="1" applyBorder="1" applyAlignment="1">
      <alignment horizontal="left"/>
    </xf>
    <xf numFmtId="3" fontId="5" fillId="0" borderId="30" xfId="0" applyNumberFormat="1" applyFont="1" applyBorder="1"/>
    <xf numFmtId="3" fontId="5" fillId="0" borderId="30" xfId="0" applyNumberFormat="1" applyFont="1" applyBorder="1" applyAlignment="1">
      <alignment horizontal="right"/>
    </xf>
    <xf numFmtId="164" fontId="5" fillId="0" borderId="0" xfId="0" applyNumberFormat="1" applyFont="1"/>
    <xf numFmtId="3" fontId="4" fillId="0" borderId="31" xfId="0" applyNumberFormat="1" applyFont="1" applyBorder="1" applyAlignment="1">
      <alignment horizontal="left"/>
    </xf>
    <xf numFmtId="3" fontId="5" fillId="0" borderId="32" xfId="0" applyNumberFormat="1" applyFont="1" applyBorder="1"/>
    <xf numFmtId="3" fontId="5" fillId="0" borderId="13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4" fontId="5" fillId="0" borderId="33" xfId="0" applyNumberFormat="1" applyFont="1" applyBorder="1"/>
    <xf numFmtId="4" fontId="5" fillId="0" borderId="35" xfId="0" applyNumberFormat="1" applyFont="1" applyBorder="1"/>
    <xf numFmtId="4" fontId="5" fillId="5" borderId="4" xfId="0" applyNumberFormat="1" applyFont="1" applyFill="1" applyBorder="1"/>
    <xf numFmtId="4" fontId="5" fillId="5" borderId="5" xfId="0" applyNumberFormat="1" applyFont="1" applyFill="1" applyBorder="1" applyAlignment="1">
      <alignment horizontal="right"/>
    </xf>
    <xf numFmtId="4" fontId="5" fillId="5" borderId="6" xfId="0" applyNumberFormat="1" applyFont="1" applyFill="1" applyBorder="1" applyAlignment="1">
      <alignment horizontal="right"/>
    </xf>
    <xf numFmtId="3" fontId="4" fillId="0" borderId="36" xfId="0" applyNumberFormat="1" applyFont="1" applyBorder="1" applyAlignment="1">
      <alignment horizontal="right"/>
    </xf>
    <xf numFmtId="3" fontId="5" fillId="5" borderId="5" xfId="0" applyNumberFormat="1" applyFont="1" applyFill="1" applyBorder="1"/>
    <xf numFmtId="3" fontId="5" fillId="5" borderId="6" xfId="0" applyNumberFormat="1" applyFont="1" applyFill="1" applyBorder="1"/>
    <xf numFmtId="3" fontId="5" fillId="0" borderId="24" xfId="0" applyNumberFormat="1" applyFont="1" applyFill="1" applyBorder="1"/>
    <xf numFmtId="3" fontId="5" fillId="0" borderId="24" xfId="0" applyNumberFormat="1" applyFont="1" applyFill="1" applyBorder="1" applyAlignment="1">
      <alignment horizontal="center"/>
    </xf>
    <xf numFmtId="3" fontId="5" fillId="0" borderId="37" xfId="0" applyNumberFormat="1" applyFont="1" applyFill="1" applyBorder="1" applyAlignment="1">
      <alignment horizontal="center"/>
    </xf>
    <xf numFmtId="3" fontId="5" fillId="0" borderId="23" xfId="0" applyNumberFormat="1" applyFont="1" applyFill="1" applyBorder="1"/>
    <xf numFmtId="3" fontId="5" fillId="6" borderId="27" xfId="0" applyNumberFormat="1" applyFont="1" applyFill="1" applyBorder="1"/>
    <xf numFmtId="3" fontId="5" fillId="6" borderId="27" xfId="0" applyNumberFormat="1" applyFont="1" applyFill="1" applyBorder="1" applyAlignment="1">
      <alignment horizontal="center"/>
    </xf>
    <xf numFmtId="4" fontId="5" fillId="6" borderId="38" xfId="0" applyNumberFormat="1" applyFont="1" applyFill="1" applyBorder="1" applyAlignment="1">
      <alignment horizontal="center"/>
    </xf>
    <xf numFmtId="4" fontId="5" fillId="6" borderId="26" xfId="0" applyNumberFormat="1" applyFont="1" applyFill="1" applyBorder="1"/>
    <xf numFmtId="4" fontId="5" fillId="6" borderId="27" xfId="0" applyNumberFormat="1" applyFont="1" applyFill="1" applyBorder="1"/>
    <xf numFmtId="4" fontId="5" fillId="6" borderId="28" xfId="0" applyNumberFormat="1" applyFont="1" applyFill="1" applyBorder="1"/>
    <xf numFmtId="3" fontId="5" fillId="0" borderId="27" xfId="0" applyNumberFormat="1" applyFont="1" applyFill="1" applyBorder="1"/>
    <xf numFmtId="3" fontId="5" fillId="0" borderId="27" xfId="0" applyNumberFormat="1" applyFont="1" applyFill="1" applyBorder="1" applyAlignment="1">
      <alignment horizontal="center"/>
    </xf>
    <xf numFmtId="4" fontId="5" fillId="0" borderId="38" xfId="0" applyNumberFormat="1" applyFont="1" applyFill="1" applyBorder="1" applyAlignment="1">
      <alignment horizontal="center"/>
    </xf>
    <xf numFmtId="4" fontId="5" fillId="0" borderId="26" xfId="0" applyNumberFormat="1" applyFont="1" applyFill="1" applyBorder="1"/>
    <xf numFmtId="4" fontId="5" fillId="0" borderId="27" xfId="0" applyNumberFormat="1" applyFont="1" applyFill="1" applyBorder="1"/>
    <xf numFmtId="4" fontId="5" fillId="0" borderId="28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Border="1"/>
    <xf numFmtId="3" fontId="4" fillId="0" borderId="30" xfId="0" applyNumberFormat="1" applyFont="1" applyBorder="1" applyAlignment="1">
      <alignment horizontal="right"/>
    </xf>
    <xf numFmtId="4" fontId="5" fillId="0" borderId="35" xfId="0" applyNumberFormat="1" applyFont="1" applyFill="1" applyBorder="1"/>
    <xf numFmtId="4" fontId="4" fillId="5" borderId="4" xfId="0" applyNumberFormat="1" applyFont="1" applyFill="1" applyBorder="1"/>
    <xf numFmtId="4" fontId="4" fillId="5" borderId="5" xfId="0" applyNumberFormat="1" applyFont="1" applyFill="1" applyBorder="1"/>
    <xf numFmtId="4" fontId="4" fillId="5" borderId="6" xfId="0" applyNumberFormat="1" applyFont="1" applyFill="1" applyBorder="1"/>
    <xf numFmtId="3" fontId="4" fillId="0" borderId="0" xfId="0" applyNumberFormat="1" applyFont="1"/>
    <xf numFmtId="3" fontId="5" fillId="0" borderId="0" xfId="0" applyNumberFormat="1" applyFont="1" applyAlignment="1"/>
    <xf numFmtId="3" fontId="5" fillId="0" borderId="40" xfId="0" applyNumberFormat="1" applyFont="1" applyBorder="1" applyAlignment="1">
      <alignment horizontal="center"/>
    </xf>
    <xf numFmtId="3" fontId="4" fillId="4" borderId="21" xfId="0" applyNumberFormat="1" applyFont="1" applyFill="1" applyBorder="1" applyAlignment="1"/>
    <xf numFmtId="3" fontId="5" fillId="4" borderId="34" xfId="0" applyNumberFormat="1" applyFont="1" applyFill="1" applyBorder="1" applyAlignment="1">
      <alignment horizontal="center" wrapText="1"/>
    </xf>
    <xf numFmtId="3" fontId="4" fillId="4" borderId="45" xfId="0" applyNumberFormat="1" applyFont="1" applyFill="1" applyBorder="1" applyAlignment="1">
      <alignment horizontal="center" wrapText="1"/>
    </xf>
    <xf numFmtId="3" fontId="4" fillId="4" borderId="46" xfId="0" applyNumberFormat="1" applyFont="1" applyFill="1" applyBorder="1" applyAlignment="1">
      <alignment wrapText="1"/>
    </xf>
    <xf numFmtId="3" fontId="5" fillId="0" borderId="41" xfId="0" applyNumberFormat="1" applyFont="1" applyFill="1" applyBorder="1" applyAlignment="1">
      <alignment horizontal="left"/>
    </xf>
    <xf numFmtId="165" fontId="5" fillId="0" borderId="47" xfId="0" applyNumberFormat="1" applyFont="1" applyFill="1" applyBorder="1"/>
    <xf numFmtId="4" fontId="5" fillId="0" borderId="47" xfId="0" applyNumberFormat="1" applyFont="1" applyFill="1" applyBorder="1" applyAlignment="1"/>
    <xf numFmtId="4" fontId="4" fillId="0" borderId="48" xfId="0" applyNumberFormat="1" applyFont="1" applyFill="1" applyBorder="1" applyAlignment="1"/>
    <xf numFmtId="3" fontId="5" fillId="0" borderId="26" xfId="0" applyNumberFormat="1" applyFont="1" applyFill="1" applyBorder="1" applyAlignment="1">
      <alignment horizontal="left"/>
    </xf>
    <xf numFmtId="165" fontId="5" fillId="0" borderId="27" xfId="0" applyNumberFormat="1" applyFont="1" applyFill="1" applyBorder="1"/>
    <xf numFmtId="4" fontId="5" fillId="0" borderId="27" xfId="0" applyNumberFormat="1" applyFont="1" applyFill="1" applyBorder="1" applyAlignment="1"/>
    <xf numFmtId="4" fontId="4" fillId="0" borderId="28" xfId="0" applyNumberFormat="1" applyFont="1" applyFill="1" applyBorder="1" applyAlignment="1"/>
    <xf numFmtId="3" fontId="5" fillId="0" borderId="49" xfId="0" applyNumberFormat="1" applyFont="1" applyFill="1" applyBorder="1" applyAlignment="1">
      <alignment horizontal="left"/>
    </xf>
    <xf numFmtId="165" fontId="5" fillId="0" borderId="50" xfId="0" applyNumberFormat="1" applyFont="1" applyFill="1" applyBorder="1"/>
    <xf numFmtId="4" fontId="5" fillId="0" borderId="50" xfId="0" applyNumberFormat="1" applyFont="1" applyFill="1" applyBorder="1" applyAlignment="1"/>
    <xf numFmtId="4" fontId="4" fillId="0" borderId="51" xfId="0" applyNumberFormat="1" applyFont="1" applyFill="1" applyBorder="1" applyAlignment="1"/>
    <xf numFmtId="3" fontId="12" fillId="0" borderId="0" xfId="0" applyNumberFormat="1" applyFont="1" applyFill="1"/>
    <xf numFmtId="3" fontId="4" fillId="0" borderId="52" xfId="0" applyNumberFormat="1" applyFont="1" applyFill="1" applyBorder="1" applyAlignment="1">
      <alignment horizontal="left"/>
    </xf>
    <xf numFmtId="165" fontId="4" fillId="0" borderId="14" xfId="0" applyNumberFormat="1" applyFont="1" applyFill="1" applyBorder="1" applyAlignment="1">
      <alignment horizontal="right"/>
    </xf>
    <xf numFmtId="4" fontId="4" fillId="0" borderId="14" xfId="0" applyNumberFormat="1" applyFont="1" applyFill="1" applyBorder="1"/>
    <xf numFmtId="4" fontId="4" fillId="0" borderId="14" xfId="0" applyNumberFormat="1" applyFont="1" applyFill="1" applyBorder="1" applyAlignment="1">
      <alignment horizontal="right"/>
    </xf>
    <xf numFmtId="4" fontId="4" fillId="0" borderId="53" xfId="0" applyNumberFormat="1" applyFont="1" applyFill="1" applyBorder="1" applyAlignment="1"/>
    <xf numFmtId="4" fontId="4" fillId="0" borderId="54" xfId="0" applyNumberFormat="1" applyFont="1" applyFill="1" applyBorder="1" applyAlignment="1"/>
    <xf numFmtId="3" fontId="5" fillId="0" borderId="23" xfId="0" applyNumberFormat="1" applyFont="1" applyFill="1" applyBorder="1" applyAlignment="1">
      <alignment horizontal="left"/>
    </xf>
    <xf numFmtId="4" fontId="5" fillId="0" borderId="24" xfId="0" applyNumberFormat="1" applyFont="1" applyFill="1" applyBorder="1"/>
    <xf numFmtId="4" fontId="5" fillId="0" borderId="37" xfId="0" applyNumberFormat="1" applyFont="1" applyFill="1" applyBorder="1" applyAlignment="1">
      <alignment horizontal="right"/>
    </xf>
    <xf numFmtId="4" fontId="4" fillId="0" borderId="6" xfId="0" applyNumberFormat="1" applyFont="1" applyFill="1" applyBorder="1" applyAlignment="1"/>
    <xf numFmtId="3" fontId="5" fillId="0" borderId="33" xfId="0" applyNumberFormat="1" applyFont="1" applyFill="1" applyBorder="1" applyAlignment="1">
      <alignment horizontal="left"/>
    </xf>
    <xf numFmtId="3" fontId="5" fillId="0" borderId="34" xfId="0" applyNumberFormat="1" applyFont="1" applyFill="1" applyBorder="1" applyAlignment="1">
      <alignment horizontal="right"/>
    </xf>
    <xf numFmtId="4" fontId="5" fillId="0" borderId="34" xfId="0" applyNumberFormat="1" applyFont="1" applyFill="1" applyBorder="1" applyAlignment="1">
      <alignment horizontal="right"/>
    </xf>
    <xf numFmtId="4" fontId="4" fillId="0" borderId="45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wrapText="1"/>
    </xf>
    <xf numFmtId="4" fontId="5" fillId="0" borderId="5" xfId="0" applyNumberFormat="1" applyFont="1" applyFill="1" applyBorder="1"/>
    <xf numFmtId="4" fontId="4" fillId="0" borderId="22" xfId="0" applyNumberFormat="1" applyFont="1" applyFill="1" applyBorder="1" applyAlignment="1">
      <alignment horizontal="center"/>
    </xf>
    <xf numFmtId="3" fontId="5" fillId="0" borderId="55" xfId="0" applyNumberFormat="1" applyFont="1" applyFill="1" applyBorder="1" applyAlignment="1"/>
    <xf numFmtId="3" fontId="4" fillId="0" borderId="47" xfId="0" applyNumberFormat="1" applyFont="1" applyFill="1" applyBorder="1"/>
    <xf numFmtId="3" fontId="4" fillId="0" borderId="56" xfId="0" applyNumberFormat="1" applyFont="1" applyFill="1" applyBorder="1"/>
    <xf numFmtId="3" fontId="5" fillId="0" borderId="26" xfId="0" applyNumberFormat="1" applyFont="1" applyFill="1" applyBorder="1"/>
    <xf numFmtId="3" fontId="5" fillId="0" borderId="57" xfId="0" applyNumberFormat="1" applyFont="1" applyFill="1" applyBorder="1"/>
    <xf numFmtId="3" fontId="5" fillId="0" borderId="58" xfId="0" applyNumberFormat="1" applyFont="1" applyFill="1" applyBorder="1" applyAlignment="1"/>
    <xf numFmtId="3" fontId="5" fillId="0" borderId="27" xfId="0" applyNumberFormat="1" applyFont="1" applyFill="1" applyBorder="1" applyAlignment="1"/>
    <xf numFmtId="3" fontId="5" fillId="0" borderId="33" xfId="0" applyNumberFormat="1" applyFont="1" applyFill="1" applyBorder="1" applyAlignment="1"/>
    <xf numFmtId="3" fontId="5" fillId="0" borderId="34" xfId="0" applyNumberFormat="1" applyFont="1" applyFill="1" applyBorder="1" applyAlignment="1"/>
    <xf numFmtId="3" fontId="5" fillId="0" borderId="34" xfId="0" applyNumberFormat="1" applyFont="1" applyFill="1" applyBorder="1"/>
    <xf numFmtId="4" fontId="5" fillId="0" borderId="51" xfId="0" applyNumberFormat="1" applyFont="1" applyFill="1" applyBorder="1"/>
    <xf numFmtId="3" fontId="5" fillId="0" borderId="59" xfId="0" applyNumberFormat="1" applyFont="1" applyFill="1" applyBorder="1"/>
    <xf numFmtId="3" fontId="5" fillId="0" borderId="5" xfId="0" applyNumberFormat="1" applyFont="1" applyFill="1" applyBorder="1"/>
    <xf numFmtId="3" fontId="5" fillId="0" borderId="5" xfId="0" applyNumberFormat="1" applyFont="1" applyFill="1" applyBorder="1" applyAlignment="1"/>
    <xf numFmtId="4" fontId="4" fillId="0" borderId="3" xfId="0" applyNumberFormat="1" applyFont="1" applyFill="1" applyBorder="1" applyAlignment="1"/>
    <xf numFmtId="3" fontId="4" fillId="2" borderId="41" xfId="0" applyNumberFormat="1" applyFont="1" applyFill="1" applyBorder="1" applyAlignment="1">
      <alignment horizontal="center"/>
    </xf>
    <xf numFmtId="3" fontId="5" fillId="0" borderId="41" xfId="0" applyNumberFormat="1" applyFont="1" applyBorder="1" applyAlignment="1">
      <alignment wrapText="1"/>
    </xf>
    <xf numFmtId="3" fontId="5" fillId="0" borderId="47" xfId="0" applyNumberFormat="1" applyFont="1" applyFill="1" applyBorder="1" applyAlignment="1">
      <alignment horizontal="center"/>
    </xf>
    <xf numFmtId="4" fontId="5" fillId="0" borderId="48" xfId="0" applyNumberFormat="1" applyFont="1" applyFill="1" applyBorder="1" applyAlignment="1">
      <alignment horizontal="right"/>
    </xf>
    <xf numFmtId="3" fontId="5" fillId="0" borderId="26" xfId="0" applyNumberFormat="1" applyFont="1" applyBorder="1" applyAlignment="1">
      <alignment wrapText="1"/>
    </xf>
    <xf numFmtId="4" fontId="5" fillId="0" borderId="28" xfId="0" applyNumberFormat="1" applyFont="1" applyFill="1" applyBorder="1" applyAlignment="1">
      <alignment horizontal="right"/>
    </xf>
    <xf numFmtId="3" fontId="5" fillId="0" borderId="49" xfId="0" applyNumberFormat="1" applyFont="1" applyBorder="1" applyAlignment="1">
      <alignment wrapText="1"/>
    </xf>
    <xf numFmtId="3" fontId="5" fillId="0" borderId="50" xfId="0" applyNumberFormat="1" applyFont="1" applyFill="1" applyBorder="1" applyAlignment="1">
      <alignment horizontal="center"/>
    </xf>
    <xf numFmtId="4" fontId="5" fillId="0" borderId="51" xfId="0" applyNumberFormat="1" applyFont="1" applyFill="1" applyBorder="1" applyAlignment="1">
      <alignment horizontal="right"/>
    </xf>
    <xf numFmtId="3" fontId="4" fillId="5" borderId="4" xfId="0" applyNumberFormat="1" applyFont="1" applyFill="1" applyBorder="1" applyAlignment="1">
      <alignment horizontal="left"/>
    </xf>
    <xf numFmtId="3" fontId="4" fillId="5" borderId="5" xfId="0" applyNumberFormat="1" applyFont="1" applyFill="1" applyBorder="1"/>
    <xf numFmtId="3" fontId="4" fillId="5" borderId="5" xfId="0" applyNumberFormat="1" applyFont="1" applyFill="1" applyBorder="1" applyAlignment="1">
      <alignment horizontal="right"/>
    </xf>
    <xf numFmtId="4" fontId="4" fillId="5" borderId="5" xfId="0" applyNumberFormat="1" applyFont="1" applyFill="1" applyBorder="1" applyAlignment="1">
      <alignment horizontal="right"/>
    </xf>
    <xf numFmtId="4" fontId="4" fillId="5" borderId="6" xfId="0" applyNumberFormat="1" applyFont="1" applyFill="1" applyBorder="1" applyAlignment="1">
      <alignment horizontal="right"/>
    </xf>
    <xf numFmtId="3" fontId="4" fillId="7" borderId="19" xfId="0" applyNumberFormat="1" applyFont="1" applyFill="1" applyBorder="1" applyAlignment="1">
      <alignment vertical="top" wrapText="1"/>
    </xf>
    <xf numFmtId="3" fontId="4" fillId="7" borderId="21" xfId="0" applyNumberFormat="1" applyFont="1" applyFill="1" applyBorder="1" applyAlignment="1">
      <alignment wrapText="1"/>
    </xf>
    <xf numFmtId="3" fontId="5" fillId="0" borderId="41" xfId="0" applyNumberFormat="1" applyFont="1" applyFill="1" applyBorder="1"/>
    <xf numFmtId="4" fontId="5" fillId="0" borderId="48" xfId="0" applyNumberFormat="1" applyFont="1" applyFill="1" applyBorder="1"/>
    <xf numFmtId="3" fontId="5" fillId="0" borderId="49" xfId="0" applyNumberFormat="1" applyFont="1" applyFill="1" applyBorder="1"/>
    <xf numFmtId="3" fontId="4" fillId="8" borderId="52" xfId="0" applyNumberFormat="1" applyFont="1" applyFill="1" applyBorder="1"/>
    <xf numFmtId="3" fontId="5" fillId="8" borderId="14" xfId="0" applyNumberFormat="1" applyFont="1" applyFill="1" applyBorder="1"/>
    <xf numFmtId="4" fontId="5" fillId="8" borderId="54" xfId="0" applyNumberFormat="1" applyFont="1" applyFill="1" applyBorder="1"/>
    <xf numFmtId="3" fontId="4" fillId="7" borderId="4" xfId="0" applyNumberFormat="1" applyFont="1" applyFill="1" applyBorder="1" applyAlignment="1">
      <alignment vertical="top" wrapText="1"/>
    </xf>
    <xf numFmtId="3" fontId="4" fillId="7" borderId="6" xfId="0" applyNumberFormat="1" applyFont="1" applyFill="1" applyBorder="1" applyAlignment="1">
      <alignment wrapText="1"/>
    </xf>
    <xf numFmtId="3" fontId="7" fillId="0" borderId="13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0" fontId="7" fillId="0" borderId="0" xfId="0" applyFont="1"/>
    <xf numFmtId="3" fontId="4" fillId="8" borderId="4" xfId="0" applyNumberFormat="1" applyFont="1" applyFill="1" applyBorder="1"/>
    <xf numFmtId="4" fontId="4" fillId="8" borderId="6" xfId="0" applyNumberFormat="1" applyFont="1" applyFill="1" applyBorder="1"/>
    <xf numFmtId="3" fontId="4" fillId="7" borderId="20" xfId="0" applyNumberFormat="1" applyFont="1" applyFill="1" applyBorder="1"/>
    <xf numFmtId="3" fontId="4" fillId="7" borderId="21" xfId="0" applyNumberFormat="1" applyFont="1" applyFill="1" applyBorder="1"/>
    <xf numFmtId="3" fontId="4" fillId="8" borderId="14" xfId="0" applyNumberFormat="1" applyFont="1" applyFill="1" applyBorder="1"/>
    <xf numFmtId="4" fontId="4" fillId="8" borderId="14" xfId="0" applyNumberFormat="1" applyFont="1" applyFill="1" applyBorder="1"/>
    <xf numFmtId="4" fontId="4" fillId="8" borderId="54" xfId="0" applyNumberFormat="1" applyFont="1" applyFill="1" applyBorder="1"/>
    <xf numFmtId="3" fontId="4" fillId="7" borderId="6" xfId="0" applyNumberFormat="1" applyFont="1" applyFill="1" applyBorder="1"/>
    <xf numFmtId="3" fontId="5" fillId="0" borderId="41" xfId="0" applyNumberFormat="1" applyFont="1" applyBorder="1"/>
    <xf numFmtId="3" fontId="5" fillId="0" borderId="47" xfId="0" applyNumberFormat="1" applyFont="1" applyBorder="1"/>
    <xf numFmtId="3" fontId="5" fillId="0" borderId="48" xfId="0" applyNumberFormat="1" applyFont="1" applyBorder="1"/>
    <xf numFmtId="3" fontId="5" fillId="0" borderId="49" xfId="0" applyNumberFormat="1" applyFont="1" applyBorder="1"/>
    <xf numFmtId="3" fontId="5" fillId="0" borderId="50" xfId="0" applyNumberFormat="1" applyFont="1" applyBorder="1"/>
    <xf numFmtId="3" fontId="5" fillId="0" borderId="51" xfId="0" applyNumberFormat="1" applyFont="1" applyBorder="1"/>
    <xf numFmtId="3" fontId="4" fillId="8" borderId="4" xfId="0" applyNumberFormat="1" applyFont="1" applyFill="1" applyBorder="1" applyAlignment="1">
      <alignment wrapText="1"/>
    </xf>
    <xf numFmtId="3" fontId="4" fillId="8" borderId="5" xfId="0" applyNumberFormat="1" applyFont="1" applyFill="1" applyBorder="1"/>
    <xf numFmtId="3" fontId="4" fillId="8" borderId="6" xfId="0" applyNumberFormat="1" applyFont="1" applyFill="1" applyBorder="1"/>
    <xf numFmtId="3" fontId="11" fillId="0" borderId="0" xfId="0" applyNumberFormat="1" applyFont="1" applyAlignment="1">
      <alignment horizontal="center"/>
    </xf>
    <xf numFmtId="3" fontId="4" fillId="0" borderId="0" xfId="0" applyNumberFormat="1" applyFont="1" applyAlignment="1"/>
    <xf numFmtId="3" fontId="13" fillId="0" borderId="0" xfId="0" applyNumberFormat="1" applyFont="1" applyAlignment="1"/>
    <xf numFmtId="3" fontId="13" fillId="0" borderId="0" xfId="0" applyNumberFormat="1" applyFont="1"/>
    <xf numFmtId="3" fontId="4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3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3" fontId="4" fillId="7" borderId="41" xfId="0" applyNumberFormat="1" applyFont="1" applyFill="1" applyBorder="1" applyAlignment="1">
      <alignment wrapText="1"/>
    </xf>
    <xf numFmtId="3" fontId="4" fillId="7" borderId="33" xfId="0" applyNumberFormat="1" applyFont="1" applyFill="1" applyBorder="1" applyAlignment="1">
      <alignment wrapText="1"/>
    </xf>
    <xf numFmtId="0" fontId="12" fillId="0" borderId="0" xfId="0" applyFont="1"/>
    <xf numFmtId="4" fontId="4" fillId="0" borderId="47" xfId="0" applyNumberFormat="1" applyFont="1" applyFill="1" applyBorder="1"/>
    <xf numFmtId="4" fontId="5" fillId="8" borderId="5" xfId="0" applyNumberFormat="1" applyFont="1" applyFill="1" applyBorder="1"/>
    <xf numFmtId="3" fontId="4" fillId="7" borderId="5" xfId="0" applyNumberFormat="1" applyFont="1" applyFill="1" applyBorder="1" applyAlignment="1">
      <alignment horizontal="center" wrapText="1"/>
    </xf>
    <xf numFmtId="3" fontId="4" fillId="7" borderId="6" xfId="0" applyNumberFormat="1" applyFont="1" applyFill="1" applyBorder="1" applyAlignment="1">
      <alignment horizontal="center" wrapText="1"/>
    </xf>
    <xf numFmtId="4" fontId="5" fillId="0" borderId="48" xfId="0" applyNumberFormat="1" applyFont="1" applyBorder="1"/>
    <xf numFmtId="4" fontId="5" fillId="0" borderId="51" xfId="0" applyNumberFormat="1" applyFont="1" applyBorder="1"/>
    <xf numFmtId="3" fontId="4" fillId="0" borderId="0" xfId="0" applyNumberFormat="1" applyFont="1" applyAlignment="1">
      <alignment horizontal="center"/>
    </xf>
    <xf numFmtId="3" fontId="5" fillId="0" borderId="47" xfId="0" applyNumberFormat="1" applyFont="1" applyBorder="1" applyAlignment="1">
      <alignment horizontal="right"/>
    </xf>
    <xf numFmtId="3" fontId="5" fillId="0" borderId="26" xfId="0" applyNumberFormat="1" applyFont="1" applyBorder="1"/>
    <xf numFmtId="3" fontId="5" fillId="0" borderId="27" xfId="0" applyNumberFormat="1" applyFont="1" applyBorder="1"/>
    <xf numFmtId="3" fontId="5" fillId="0" borderId="27" xfId="0" applyNumberFormat="1" applyFont="1" applyBorder="1" applyAlignment="1">
      <alignment horizontal="right"/>
    </xf>
    <xf numFmtId="3" fontId="5" fillId="0" borderId="50" xfId="0" applyNumberFormat="1" applyFont="1" applyBorder="1" applyAlignment="1">
      <alignment horizontal="right"/>
    </xf>
    <xf numFmtId="3" fontId="4" fillId="8" borderId="5" xfId="0" applyNumberFormat="1" applyFont="1" applyFill="1" applyBorder="1" applyAlignment="1">
      <alignment horizontal="right"/>
    </xf>
    <xf numFmtId="4" fontId="4" fillId="8" borderId="6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center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wrapText="1"/>
    </xf>
    <xf numFmtId="3" fontId="4" fillId="8" borderId="4" xfId="0" applyNumberFormat="1" applyFont="1" applyFill="1" applyBorder="1" applyAlignment="1">
      <alignment horizontal="center"/>
    </xf>
    <xf numFmtId="3" fontId="4" fillId="8" borderId="5" xfId="0" applyNumberFormat="1" applyFont="1" applyFill="1" applyBorder="1" applyAlignment="1">
      <alignment horizontal="center"/>
    </xf>
    <xf numFmtId="3" fontId="5" fillId="0" borderId="41" xfId="0" applyNumberFormat="1" applyFont="1" applyBorder="1" applyAlignment="1">
      <alignment vertical="center" wrapText="1"/>
    </xf>
    <xf numFmtId="3" fontId="5" fillId="0" borderId="48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left"/>
    </xf>
    <xf numFmtId="3" fontId="4" fillId="8" borderId="19" xfId="0" applyNumberFormat="1" applyFont="1" applyFill="1" applyBorder="1" applyAlignment="1">
      <alignment horizontal="right"/>
    </xf>
    <xf numFmtId="4" fontId="4" fillId="8" borderId="20" xfId="0" applyNumberFormat="1" applyFont="1" applyFill="1" applyBorder="1"/>
    <xf numFmtId="4" fontId="4" fillId="8" borderId="20" xfId="0" applyNumberFormat="1" applyFont="1" applyFill="1" applyBorder="1" applyAlignment="1">
      <alignment horizontal="center"/>
    </xf>
    <xf numFmtId="4" fontId="4" fillId="8" borderId="21" xfId="0" applyNumberFormat="1" applyFont="1" applyFill="1" applyBorder="1"/>
    <xf numFmtId="3" fontId="4" fillId="0" borderId="0" xfId="0" applyNumberFormat="1" applyFont="1" applyBorder="1" applyAlignment="1">
      <alignment horizontal="left"/>
    </xf>
    <xf numFmtId="3" fontId="5" fillId="0" borderId="47" xfId="0" applyNumberFormat="1" applyFont="1" applyBorder="1" applyAlignment="1">
      <alignment horizontal="left" vertical="center" wrapText="1"/>
    </xf>
    <xf numFmtId="3" fontId="5" fillId="0" borderId="48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horizontal="left"/>
    </xf>
    <xf numFmtId="3" fontId="5" fillId="0" borderId="47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wrapText="1"/>
    </xf>
    <xf numFmtId="3" fontId="5" fillId="0" borderId="28" xfId="0" applyNumberFormat="1" applyFont="1" applyBorder="1"/>
    <xf numFmtId="4" fontId="4" fillId="8" borderId="5" xfId="0" applyNumberFormat="1" applyFont="1" applyFill="1" applyBorder="1" applyAlignment="1">
      <alignment horizontal="right"/>
    </xf>
    <xf numFmtId="3" fontId="5" fillId="7" borderId="8" xfId="0" applyNumberFormat="1" applyFont="1" applyFill="1" applyBorder="1"/>
    <xf numFmtId="3" fontId="5" fillId="0" borderId="48" xfId="0" applyNumberFormat="1" applyFont="1" applyBorder="1" applyAlignment="1">
      <alignment horizontal="center" vertical="center"/>
    </xf>
    <xf numFmtId="3" fontId="11" fillId="7" borderId="18" xfId="0" applyNumberFormat="1" applyFont="1" applyFill="1" applyBorder="1" applyAlignment="1">
      <alignment horizontal="right"/>
    </xf>
    <xf numFmtId="3" fontId="5" fillId="7" borderId="18" xfId="0" applyNumberFormat="1" applyFont="1" applyFill="1" applyBorder="1"/>
    <xf numFmtId="3" fontId="5" fillId="0" borderId="4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top" wrapText="1"/>
    </xf>
    <xf numFmtId="4" fontId="4" fillId="0" borderId="41" xfId="0" applyNumberFormat="1" applyFont="1" applyBorder="1" applyAlignment="1">
      <alignment wrapText="1"/>
    </xf>
    <xf numFmtId="4" fontId="5" fillId="0" borderId="47" xfId="0" applyNumberFormat="1" applyFont="1" applyBorder="1" applyAlignment="1">
      <alignment horizontal="center" wrapText="1"/>
    </xf>
    <xf numFmtId="4" fontId="5" fillId="0" borderId="48" xfId="0" applyNumberFormat="1" applyFont="1" applyBorder="1" applyAlignment="1">
      <alignment horizontal="center" wrapText="1"/>
    </xf>
    <xf numFmtId="4" fontId="5" fillId="0" borderId="49" xfId="0" applyNumberFormat="1" applyFont="1" applyBorder="1" applyAlignment="1">
      <alignment wrapText="1"/>
    </xf>
    <xf numFmtId="4" fontId="5" fillId="0" borderId="26" xfId="0" applyNumberFormat="1" applyFont="1" applyBorder="1" applyAlignment="1">
      <alignment wrapText="1"/>
    </xf>
    <xf numFmtId="3" fontId="4" fillId="0" borderId="41" xfId="0" applyNumberFormat="1" applyFont="1" applyBorder="1" applyAlignment="1">
      <alignment wrapText="1"/>
    </xf>
    <xf numFmtId="3" fontId="5" fillId="0" borderId="48" xfId="0" applyNumberFormat="1" applyFont="1" applyBorder="1" applyAlignment="1">
      <alignment horizontal="right"/>
    </xf>
    <xf numFmtId="2" fontId="5" fillId="0" borderId="0" xfId="0" applyNumberFormat="1" applyFont="1" applyFill="1"/>
    <xf numFmtId="4" fontId="4" fillId="8" borderId="4" xfId="0" applyNumberFormat="1" applyFont="1" applyFill="1" applyBorder="1"/>
    <xf numFmtId="3" fontId="11" fillId="7" borderId="5" xfId="0" applyNumberFormat="1" applyFont="1" applyFill="1" applyBorder="1" applyAlignment="1">
      <alignment horizontal="right"/>
    </xf>
    <xf numFmtId="3" fontId="5" fillId="7" borderId="6" xfId="0" applyNumberFormat="1" applyFont="1" applyFill="1" applyBorder="1"/>
    <xf numFmtId="4" fontId="5" fillId="9" borderId="28" xfId="0" applyNumberFormat="1" applyFont="1" applyFill="1" applyBorder="1"/>
    <xf numFmtId="4" fontId="5" fillId="0" borderId="49" xfId="0" applyNumberFormat="1" applyFont="1" applyBorder="1"/>
    <xf numFmtId="4" fontId="5" fillId="9" borderId="51" xfId="0" applyNumberFormat="1" applyFont="1" applyFill="1" applyBorder="1"/>
    <xf numFmtId="4" fontId="4" fillId="0" borderId="49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vertical="center"/>
    </xf>
    <xf numFmtId="4" fontId="4" fillId="0" borderId="51" xfId="0" applyNumberFormat="1" applyFont="1" applyBorder="1"/>
    <xf numFmtId="4" fontId="5" fillId="0" borderId="50" xfId="0" applyNumberFormat="1" applyFont="1" applyBorder="1" applyAlignment="1">
      <alignment wrapText="1"/>
    </xf>
    <xf numFmtId="3" fontId="5" fillId="0" borderId="4" xfId="0" applyNumberFormat="1" applyFont="1" applyBorder="1" applyAlignment="1">
      <alignment horizontal="left" vertical="center"/>
    </xf>
    <xf numFmtId="4" fontId="5" fillId="0" borderId="5" xfId="0" applyNumberFormat="1" applyFont="1" applyBorder="1" applyAlignment="1">
      <alignment horizontal="right"/>
    </xf>
    <xf numFmtId="4" fontId="5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5" fillId="0" borderId="0" xfId="0" applyFont="1" applyBorder="1" applyAlignment="1"/>
    <xf numFmtId="0" fontId="5" fillId="0" borderId="0" xfId="0" applyFont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166" fontId="5" fillId="0" borderId="0" xfId="1" applyNumberFormat="1" applyFont="1" applyFill="1"/>
    <xf numFmtId="0" fontId="5" fillId="0" borderId="0" xfId="0" applyFont="1" applyFill="1" applyAlignment="1">
      <alignment horizontal="center"/>
    </xf>
    <xf numFmtId="9" fontId="5" fillId="0" borderId="0" xfId="0" applyNumberFormat="1" applyFont="1" applyBorder="1"/>
    <xf numFmtId="3" fontId="7" fillId="0" borderId="24" xfId="0" applyNumberFormat="1" applyFont="1" applyBorder="1"/>
    <xf numFmtId="4" fontId="7" fillId="0" borderId="24" xfId="0" applyNumberFormat="1" applyFont="1" applyBorder="1"/>
    <xf numFmtId="4" fontId="7" fillId="0" borderId="25" xfId="0" applyNumberFormat="1" applyFont="1" applyBorder="1"/>
    <xf numFmtId="4" fontId="7" fillId="0" borderId="0" xfId="0" applyNumberFormat="1" applyFont="1"/>
    <xf numFmtId="0" fontId="7" fillId="0" borderId="0" xfId="0" applyFont="1" applyFill="1"/>
    <xf numFmtId="4" fontId="7" fillId="0" borderId="27" xfId="0" applyNumberFormat="1" applyFont="1" applyBorder="1"/>
    <xf numFmtId="4" fontId="7" fillId="0" borderId="28" xfId="0" applyNumberFormat="1" applyFont="1" applyBorder="1"/>
    <xf numFmtId="3" fontId="7" fillId="0" borderId="50" xfId="0" applyNumberFormat="1" applyFont="1" applyBorder="1"/>
    <xf numFmtId="4" fontId="10" fillId="0" borderId="51" xfId="0" applyNumberFormat="1" applyFont="1" applyBorder="1"/>
    <xf numFmtId="3" fontId="7" fillId="0" borderId="25" xfId="0" applyNumberFormat="1" applyFont="1" applyBorder="1"/>
    <xf numFmtId="4" fontId="7" fillId="0" borderId="47" xfId="0" applyNumberFormat="1" applyFont="1" applyBorder="1" applyAlignment="1"/>
    <xf numFmtId="164" fontId="5" fillId="0" borderId="0" xfId="1" applyFont="1" applyFill="1" applyAlignment="1"/>
    <xf numFmtId="3" fontId="4" fillId="7" borderId="15" xfId="0" applyNumberFormat="1" applyFont="1" applyFill="1" applyBorder="1"/>
    <xf numFmtId="3" fontId="4" fillId="7" borderId="18" xfId="0" applyNumberFormat="1" applyFont="1" applyFill="1" applyBorder="1"/>
    <xf numFmtId="3" fontId="5" fillId="0" borderId="5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/>
    <xf numFmtId="4" fontId="5" fillId="0" borderId="50" xfId="0" applyNumberFormat="1" applyFont="1" applyBorder="1" applyAlignment="1">
      <alignment horizontal="center"/>
    </xf>
    <xf numFmtId="4" fontId="4" fillId="8" borderId="5" xfId="0" applyNumberFormat="1" applyFont="1" applyFill="1" applyBorder="1" applyAlignment="1">
      <alignment horizontal="center"/>
    </xf>
    <xf numFmtId="3" fontId="4" fillId="7" borderId="4" xfId="0" applyNumberFormat="1" applyFont="1" applyFill="1" applyBorder="1"/>
    <xf numFmtId="3" fontId="4" fillId="7" borderId="5" xfId="0" applyNumberFormat="1" applyFont="1" applyFill="1" applyBorder="1"/>
    <xf numFmtId="3" fontId="5" fillId="0" borderId="47" xfId="0" applyNumberFormat="1" applyFont="1" applyBorder="1" applyAlignment="1">
      <alignment horizontal="center"/>
    </xf>
    <xf numFmtId="4" fontId="5" fillId="0" borderId="27" xfId="0" applyNumberFormat="1" applyFont="1" applyBorder="1" applyAlignment="1">
      <alignment horizontal="center"/>
    </xf>
    <xf numFmtId="4" fontId="5" fillId="0" borderId="47" xfId="0" applyNumberFormat="1" applyFont="1" applyBorder="1" applyAlignment="1">
      <alignment horizontal="center"/>
    </xf>
    <xf numFmtId="4" fontId="5" fillId="0" borderId="47" xfId="0" applyNumberFormat="1" applyFont="1" applyBorder="1"/>
    <xf numFmtId="4" fontId="5" fillId="0" borderId="50" xfId="0" applyNumberFormat="1" applyFont="1" applyBorder="1"/>
    <xf numFmtId="3" fontId="5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3" fontId="5" fillId="0" borderId="47" xfId="0" applyNumberFormat="1" applyFont="1" applyBorder="1" applyAlignment="1">
      <alignment horizontal="center" vertical="center" wrapText="1"/>
    </xf>
    <xf numFmtId="4" fontId="5" fillId="0" borderId="50" xfId="0" applyNumberFormat="1" applyFont="1" applyBorder="1" applyAlignment="1">
      <alignment horizontal="right"/>
    </xf>
    <xf numFmtId="4" fontId="5" fillId="0" borderId="51" xfId="0" applyNumberFormat="1" applyFont="1" applyBorder="1" applyAlignment="1">
      <alignment horizontal="right"/>
    </xf>
    <xf numFmtId="4" fontId="4" fillId="8" borderId="14" xfId="0" applyNumberFormat="1" applyFont="1" applyFill="1" applyBorder="1" applyAlignment="1">
      <alignment horizontal="center"/>
    </xf>
    <xf numFmtId="4" fontId="5" fillId="0" borderId="27" xfId="0" applyNumberFormat="1" applyFon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4" fontId="5" fillId="0" borderId="47" xfId="0" applyNumberFormat="1" applyFont="1" applyBorder="1" applyAlignment="1">
      <alignment horizontal="right"/>
    </xf>
    <xf numFmtId="4" fontId="5" fillId="0" borderId="48" xfId="0" applyNumberFormat="1" applyFont="1" applyBorder="1" applyAlignment="1">
      <alignment horizontal="right"/>
    </xf>
    <xf numFmtId="3" fontId="5" fillId="0" borderId="50" xfId="0" applyNumberFormat="1" applyFont="1" applyFill="1" applyBorder="1"/>
    <xf numFmtId="3" fontId="5" fillId="8" borderId="5" xfId="0" applyNumberFormat="1" applyFont="1" applyFill="1" applyBorder="1"/>
    <xf numFmtId="4" fontId="5" fillId="0" borderId="47" xfId="0" applyNumberFormat="1" applyFont="1" applyFill="1" applyBorder="1"/>
    <xf numFmtId="4" fontId="5" fillId="0" borderId="50" xfId="0" applyNumberFormat="1" applyFont="1" applyFill="1" applyBorder="1"/>
    <xf numFmtId="4" fontId="5" fillId="8" borderId="14" xfId="0" applyNumberFormat="1" applyFont="1" applyFill="1" applyBorder="1"/>
    <xf numFmtId="3" fontId="4" fillId="7" borderId="5" xfId="0" applyNumberFormat="1" applyFont="1" applyFill="1" applyBorder="1" applyAlignment="1">
      <alignment wrapText="1"/>
    </xf>
    <xf numFmtId="3" fontId="5" fillId="0" borderId="47" xfId="0" applyNumberFormat="1" applyFont="1" applyFill="1" applyBorder="1"/>
    <xf numFmtId="3" fontId="4" fillId="7" borderId="20" xfId="0" applyNumberFormat="1" applyFont="1" applyFill="1" applyBorder="1" applyAlignment="1">
      <alignment wrapText="1"/>
    </xf>
    <xf numFmtId="3" fontId="5" fillId="0" borderId="0" xfId="0" applyNumberFormat="1" applyFont="1"/>
    <xf numFmtId="3" fontId="5" fillId="0" borderId="0" xfId="0" applyNumberFormat="1" applyFont="1" applyFill="1" applyAlignment="1">
      <alignment horizontal="left"/>
    </xf>
    <xf numFmtId="3" fontId="5" fillId="0" borderId="0" xfId="0" applyNumberFormat="1" applyFont="1" applyFill="1" applyAlignment="1"/>
    <xf numFmtId="3" fontId="4" fillId="0" borderId="0" xfId="0" applyNumberFormat="1" applyFont="1" applyFill="1"/>
    <xf numFmtId="3" fontId="4" fillId="5" borderId="2" xfId="0" applyNumberFormat="1" applyFont="1" applyFill="1" applyBorder="1"/>
    <xf numFmtId="14" fontId="4" fillId="0" borderId="0" xfId="0" applyNumberFormat="1" applyFont="1" applyFill="1" applyAlignment="1">
      <alignment horizontal="left"/>
    </xf>
    <xf numFmtId="0" fontId="14" fillId="2" borderId="1" xfId="2" applyFont="1" applyFill="1" applyBorder="1" applyAlignment="1">
      <alignment horizontal="center"/>
    </xf>
    <xf numFmtId="0" fontId="14" fillId="2" borderId="2" xfId="2" applyFont="1" applyFill="1" applyBorder="1" applyAlignment="1"/>
    <xf numFmtId="0" fontId="14" fillId="2" borderId="3" xfId="2" applyFont="1" applyFill="1" applyBorder="1" applyAlignment="1"/>
    <xf numFmtId="3" fontId="14" fillId="2" borderId="1" xfId="2" applyNumberFormat="1" applyFont="1" applyFill="1" applyBorder="1" applyAlignment="1">
      <alignment horizontal="center"/>
    </xf>
    <xf numFmtId="3" fontId="14" fillId="2" borderId="2" xfId="2" applyNumberFormat="1" applyFont="1" applyFill="1" applyBorder="1" applyAlignment="1"/>
    <xf numFmtId="3" fontId="14" fillId="2" borderId="3" xfId="2" applyNumberFormat="1" applyFont="1" applyFill="1" applyBorder="1" applyAlignment="1"/>
    <xf numFmtId="4" fontId="4" fillId="8" borderId="5" xfId="0" applyNumberFormat="1" applyFont="1" applyFill="1" applyBorder="1" applyAlignment="1">
      <alignment horizontal="center"/>
    </xf>
    <xf numFmtId="3" fontId="5" fillId="0" borderId="47" xfId="0" applyNumberFormat="1" applyFont="1" applyBorder="1" applyAlignment="1">
      <alignment horizontal="center" vertical="center" wrapText="1"/>
    </xf>
    <xf numFmtId="4" fontId="4" fillId="8" borderId="54" xfId="0" applyNumberFormat="1" applyFont="1" applyFill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0" xfId="0" applyNumberFormat="1" applyFont="1"/>
    <xf numFmtId="0" fontId="5" fillId="0" borderId="15" xfId="0" applyFont="1" applyBorder="1"/>
    <xf numFmtId="0" fontId="5" fillId="0" borderId="8" xfId="0" applyFont="1" applyBorder="1"/>
    <xf numFmtId="0" fontId="5" fillId="0" borderId="16" xfId="0" applyFont="1" applyFill="1" applyBorder="1"/>
    <xf numFmtId="0" fontId="5" fillId="0" borderId="17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13" xfId="0" applyFont="1" applyFill="1" applyBorder="1"/>
    <xf numFmtId="0" fontId="5" fillId="0" borderId="10" xfId="0" applyFont="1" applyFill="1" applyBorder="1"/>
    <xf numFmtId="0" fontId="7" fillId="0" borderId="13" xfId="0" applyFont="1" applyFill="1" applyBorder="1"/>
    <xf numFmtId="0" fontId="10" fillId="0" borderId="10" xfId="0" applyFont="1" applyFill="1" applyBorder="1"/>
    <xf numFmtId="0" fontId="10" fillId="0" borderId="13" xfId="0" applyFont="1" applyFill="1" applyBorder="1"/>
    <xf numFmtId="3" fontId="5" fillId="0" borderId="27" xfId="0" applyNumberFormat="1" applyFont="1" applyBorder="1" applyAlignment="1">
      <alignment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vertical="center" wrapText="1"/>
    </xf>
    <xf numFmtId="3" fontId="5" fillId="0" borderId="26" xfId="0" applyNumberFormat="1" applyFont="1" applyBorder="1" applyAlignment="1">
      <alignment horizontal="left"/>
    </xf>
    <xf numFmtId="3" fontId="5" fillId="0" borderId="27" xfId="0" applyNumberFormat="1" applyFont="1" applyBorder="1" applyAlignment="1"/>
    <xf numFmtId="4" fontId="5" fillId="0" borderId="28" xfId="0" applyNumberFormat="1" applyFont="1" applyBorder="1" applyAlignment="1">
      <alignment vertical="center" wrapText="1"/>
    </xf>
    <xf numFmtId="3" fontId="5" fillId="0" borderId="0" xfId="0" applyNumberFormat="1" applyFont="1"/>
    <xf numFmtId="3" fontId="5" fillId="0" borderId="0" xfId="0" applyNumberFormat="1" applyFont="1" applyFill="1" applyAlignment="1">
      <alignment horizontal="left"/>
    </xf>
    <xf numFmtId="3" fontId="4" fillId="0" borderId="0" xfId="0" applyNumberFormat="1" applyFont="1" applyFill="1"/>
    <xf numFmtId="3" fontId="5" fillId="0" borderId="0" xfId="0" applyNumberFormat="1" applyFont="1"/>
    <xf numFmtId="4" fontId="5" fillId="0" borderId="34" xfId="0" applyNumberFormat="1" applyFont="1" applyBorder="1" applyAlignment="1">
      <alignment horizontal="right"/>
    </xf>
    <xf numFmtId="4" fontId="5" fillId="0" borderId="34" xfId="0" applyNumberFormat="1" applyFont="1" applyFill="1" applyBorder="1"/>
    <xf numFmtId="0" fontId="4" fillId="0" borderId="0" xfId="0" applyFont="1" applyFill="1"/>
    <xf numFmtId="0" fontId="4" fillId="0" borderId="13" xfId="0" applyFont="1" applyFill="1" applyBorder="1"/>
    <xf numFmtId="0" fontId="4" fillId="0" borderId="10" xfId="0" applyFont="1" applyFill="1" applyBorder="1"/>
    <xf numFmtId="3" fontId="5" fillId="0" borderId="19" xfId="0" applyNumberFormat="1" applyFont="1" applyBorder="1" applyAlignment="1">
      <alignment horizontal="left" vertical="center"/>
    </xf>
    <xf numFmtId="4" fontId="5" fillId="0" borderId="27" xfId="0" applyNumberFormat="1" applyFont="1" applyBorder="1" applyAlignment="1">
      <alignment horizontal="right"/>
    </xf>
    <xf numFmtId="4" fontId="5" fillId="0" borderId="47" xfId="0" applyNumberFormat="1" applyFont="1" applyBorder="1" applyAlignment="1">
      <alignment horizontal="right"/>
    </xf>
    <xf numFmtId="3" fontId="5" fillId="0" borderId="0" xfId="0" applyNumberFormat="1" applyFont="1"/>
    <xf numFmtId="3" fontId="4" fillId="0" borderId="0" xfId="0" applyNumberFormat="1" applyFont="1" applyFill="1"/>
    <xf numFmtId="4" fontId="5" fillId="0" borderId="20" xfId="0" applyNumberFormat="1" applyFont="1" applyBorder="1" applyAlignment="1">
      <alignment horizontal="right"/>
    </xf>
    <xf numFmtId="4" fontId="4" fillId="0" borderId="6" xfId="0" applyNumberFormat="1" applyFont="1" applyBorder="1"/>
    <xf numFmtId="4" fontId="4" fillId="0" borderId="21" xfId="0" applyNumberFormat="1" applyFont="1" applyBorder="1"/>
    <xf numFmtId="4" fontId="5" fillId="0" borderId="38" xfId="0" applyNumberFormat="1" applyFont="1" applyBorder="1" applyAlignment="1">
      <alignment horizontal="center"/>
    </xf>
    <xf numFmtId="4" fontId="5" fillId="0" borderId="67" xfId="0" applyNumberFormat="1" applyFont="1" applyBorder="1" applyAlignment="1">
      <alignment horizontal="center"/>
    </xf>
    <xf numFmtId="4" fontId="5" fillId="0" borderId="38" xfId="0" applyNumberFormat="1" applyFont="1" applyBorder="1" applyAlignment="1">
      <alignment horizontal="center" vertical="center" wrapText="1"/>
    </xf>
    <xf numFmtId="4" fontId="5" fillId="0" borderId="67" xfId="0" applyNumberFormat="1" applyFont="1" applyBorder="1" applyAlignment="1">
      <alignment horizontal="center" vertical="center" wrapText="1"/>
    </xf>
    <xf numFmtId="3" fontId="7" fillId="0" borderId="27" xfId="0" applyNumberFormat="1" applyFont="1" applyBorder="1"/>
    <xf numFmtId="3" fontId="10" fillId="0" borderId="64" xfId="0" applyNumberFormat="1" applyFont="1" applyBorder="1" applyAlignment="1">
      <alignment horizontal="left"/>
    </xf>
    <xf numFmtId="3" fontId="10" fillId="0" borderId="65" xfId="0" applyNumberFormat="1" applyFont="1" applyBorder="1" applyAlignment="1">
      <alignment horizontal="left"/>
    </xf>
    <xf numFmtId="3" fontId="10" fillId="0" borderId="66" xfId="0" applyNumberFormat="1" applyFont="1" applyBorder="1" applyAlignment="1">
      <alignment horizontal="left"/>
    </xf>
    <xf numFmtId="3" fontId="4" fillId="8" borderId="22" xfId="0" applyNumberFormat="1" applyFont="1" applyFill="1" applyBorder="1" applyAlignment="1">
      <alignment horizontal="center"/>
    </xf>
    <xf numFmtId="3" fontId="4" fillId="8" borderId="2" xfId="0" applyNumberFormat="1" applyFont="1" applyFill="1" applyBorder="1" applyAlignment="1">
      <alignment horizontal="center"/>
    </xf>
    <xf numFmtId="3" fontId="4" fillId="8" borderId="59" xfId="0" applyNumberFormat="1" applyFont="1" applyFill="1" applyBorder="1" applyAlignment="1">
      <alignment horizontal="center"/>
    </xf>
    <xf numFmtId="4" fontId="5" fillId="0" borderId="5" xfId="0" applyNumberFormat="1" applyFont="1" applyBorder="1"/>
    <xf numFmtId="4" fontId="5" fillId="0" borderId="20" xfId="0" applyNumberFormat="1" applyFont="1" applyBorder="1" applyAlignment="1">
      <alignment horizontal="left"/>
    </xf>
    <xf numFmtId="4" fontId="5" fillId="0" borderId="27" xfId="0" applyNumberFormat="1" applyFont="1" applyBorder="1"/>
    <xf numFmtId="4" fontId="4" fillId="8" borderId="1" xfId="0" applyNumberFormat="1" applyFont="1" applyFill="1" applyBorder="1" applyAlignment="1">
      <alignment horizontal="center"/>
    </xf>
    <xf numFmtId="4" fontId="4" fillId="8" borderId="2" xfId="0" applyNumberFormat="1" applyFont="1" applyFill="1" applyBorder="1" applyAlignment="1">
      <alignment horizontal="center"/>
    </xf>
    <xf numFmtId="4" fontId="4" fillId="8" borderId="59" xfId="0" applyNumberFormat="1" applyFont="1" applyFill="1" applyBorder="1" applyAlignment="1">
      <alignment horizontal="center"/>
    </xf>
    <xf numFmtId="4" fontId="4" fillId="8" borderId="22" xfId="0" applyNumberFormat="1" applyFont="1" applyFill="1" applyBorder="1" applyAlignment="1">
      <alignment horizontal="center"/>
    </xf>
    <xf numFmtId="3" fontId="4" fillId="7" borderId="15" xfId="0" applyNumberFormat="1" applyFont="1" applyFill="1" applyBorder="1"/>
    <xf numFmtId="3" fontId="4" fillId="7" borderId="18" xfId="0" applyNumberFormat="1" applyFont="1" applyFill="1" applyBorder="1"/>
    <xf numFmtId="3" fontId="5" fillId="0" borderId="5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left" vertical="center" wrapText="1"/>
    </xf>
    <xf numFmtId="3" fontId="5" fillId="0" borderId="26" xfId="0" applyNumberFormat="1" applyFont="1" applyBorder="1" applyAlignment="1">
      <alignment horizontal="left" vertical="center" wrapText="1"/>
    </xf>
    <xf numFmtId="3" fontId="5" fillId="0" borderId="49" xfId="0" applyNumberFormat="1" applyFont="1" applyBorder="1" applyAlignment="1">
      <alignment horizontal="left" vertical="center" wrapText="1"/>
    </xf>
    <xf numFmtId="4" fontId="4" fillId="0" borderId="64" xfId="0" applyNumberFormat="1" applyFont="1" applyBorder="1" applyAlignment="1">
      <alignment horizontal="left"/>
    </xf>
    <xf numFmtId="4" fontId="4" fillId="0" borderId="65" xfId="0" applyNumberFormat="1" applyFont="1" applyBorder="1" applyAlignment="1">
      <alignment horizontal="left"/>
    </xf>
    <xf numFmtId="4" fontId="4" fillId="0" borderId="66" xfId="0" applyNumberFormat="1" applyFont="1" applyBorder="1" applyAlignment="1">
      <alignment horizontal="left"/>
    </xf>
    <xf numFmtId="4" fontId="5" fillId="0" borderId="50" xfId="0" applyNumberFormat="1" applyFont="1" applyBorder="1" applyAlignment="1">
      <alignment horizontal="center"/>
    </xf>
    <xf numFmtId="4" fontId="5" fillId="8" borderId="1" xfId="0" applyNumberFormat="1" applyFont="1" applyFill="1" applyBorder="1" applyAlignment="1">
      <alignment horizontal="center" wrapText="1"/>
    </xf>
    <xf numFmtId="4" fontId="5" fillId="8" borderId="2" xfId="0" applyNumberFormat="1" applyFont="1" applyFill="1" applyBorder="1" applyAlignment="1">
      <alignment horizontal="center" wrapText="1"/>
    </xf>
    <xf numFmtId="4" fontId="5" fillId="8" borderId="59" xfId="0" applyNumberFormat="1" applyFont="1" applyFill="1" applyBorder="1" applyAlignment="1">
      <alignment horizontal="center" wrapText="1"/>
    </xf>
    <xf numFmtId="4" fontId="4" fillId="8" borderId="5" xfId="0" applyNumberFormat="1" applyFont="1" applyFill="1" applyBorder="1" applyAlignment="1">
      <alignment horizontal="center"/>
    </xf>
    <xf numFmtId="3" fontId="4" fillId="7" borderId="4" xfId="0" applyNumberFormat="1" applyFont="1" applyFill="1" applyBorder="1"/>
    <xf numFmtId="3" fontId="4" fillId="7" borderId="5" xfId="0" applyNumberFormat="1" applyFont="1" applyFill="1" applyBorder="1"/>
    <xf numFmtId="3" fontId="5" fillId="0" borderId="33" xfId="0" applyNumberFormat="1" applyFont="1" applyBorder="1" applyAlignment="1">
      <alignment horizontal="left" vertical="center" wrapText="1"/>
    </xf>
    <xf numFmtId="3" fontId="7" fillId="0" borderId="38" xfId="0" applyNumberFormat="1" applyFont="1" applyBorder="1" applyAlignment="1">
      <alignment wrapText="1"/>
    </xf>
    <xf numFmtId="3" fontId="7" fillId="0" borderId="67" xfId="0" applyNumberFormat="1" applyFont="1" applyBorder="1" applyAlignment="1">
      <alignment wrapText="1"/>
    </xf>
    <xf numFmtId="3" fontId="5" fillId="0" borderId="41" xfId="0" applyNumberFormat="1" applyFont="1" applyBorder="1" applyAlignment="1">
      <alignment horizontal="left" vertical="center" wrapText="1"/>
    </xf>
    <xf numFmtId="4" fontId="5" fillId="0" borderId="47" xfId="0" applyNumberFormat="1" applyFont="1" applyBorder="1" applyAlignment="1">
      <alignment wrapText="1"/>
    </xf>
    <xf numFmtId="4" fontId="5" fillId="0" borderId="27" xfId="0" applyNumberFormat="1" applyFont="1" applyBorder="1" applyAlignment="1">
      <alignment wrapText="1"/>
    </xf>
    <xf numFmtId="4" fontId="5" fillId="0" borderId="47" xfId="0" applyNumberFormat="1" applyFont="1" applyBorder="1"/>
    <xf numFmtId="4" fontId="4" fillId="0" borderId="50" xfId="0" applyNumberFormat="1" applyFont="1" applyBorder="1" applyAlignment="1">
      <alignment horizontal="left"/>
    </xf>
    <xf numFmtId="3" fontId="5" fillId="0" borderId="41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49" xfId="0" applyNumberFormat="1" applyFont="1" applyBorder="1" applyAlignment="1">
      <alignment horizontal="center" vertical="center"/>
    </xf>
    <xf numFmtId="3" fontId="5" fillId="0" borderId="47" xfId="0" applyNumberFormat="1" applyFont="1" applyBorder="1" applyAlignment="1">
      <alignment horizontal="center"/>
    </xf>
    <xf numFmtId="4" fontId="5" fillId="0" borderId="27" xfId="0" applyNumberFormat="1" applyFont="1" applyBorder="1" applyAlignment="1">
      <alignment horizontal="center"/>
    </xf>
    <xf numFmtId="4" fontId="5" fillId="0" borderId="47" xfId="0" applyNumberFormat="1" applyFont="1" applyBorder="1" applyAlignment="1">
      <alignment horizontal="center"/>
    </xf>
    <xf numFmtId="3" fontId="4" fillId="8" borderId="53" xfId="0" applyNumberFormat="1" applyFont="1" applyFill="1" applyBorder="1" applyAlignment="1">
      <alignment horizontal="center"/>
    </xf>
    <xf numFmtId="3" fontId="4" fillId="8" borderId="40" xfId="0" applyNumberFormat="1" applyFont="1" applyFill="1" applyBorder="1" applyAlignment="1">
      <alignment horizontal="center"/>
    </xf>
    <xf numFmtId="3" fontId="4" fillId="8" borderId="68" xfId="0" applyNumberFormat="1" applyFont="1" applyFill="1" applyBorder="1" applyAlignment="1">
      <alignment horizontal="center"/>
    </xf>
    <xf numFmtId="3" fontId="4" fillId="7" borderId="15" xfId="0" applyNumberFormat="1" applyFont="1" applyFill="1" applyBorder="1" applyAlignment="1">
      <alignment horizontal="left"/>
    </xf>
    <xf numFmtId="3" fontId="4" fillId="7" borderId="18" xfId="0" applyNumberFormat="1" applyFont="1" applyFill="1" applyBorder="1" applyAlignment="1">
      <alignment horizontal="left"/>
    </xf>
    <xf numFmtId="3" fontId="4" fillId="7" borderId="8" xfId="0" applyNumberFormat="1" applyFont="1" applyFill="1" applyBorder="1" applyAlignment="1">
      <alignment horizontal="left"/>
    </xf>
    <xf numFmtId="4" fontId="5" fillId="0" borderId="50" xfId="0" applyNumberFormat="1" applyFont="1" applyBorder="1"/>
    <xf numFmtId="3" fontId="5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3" fontId="4" fillId="0" borderId="40" xfId="0" applyNumberFormat="1" applyFont="1" applyBorder="1"/>
    <xf numFmtId="3" fontId="5" fillId="0" borderId="47" xfId="0" applyNumberFormat="1" applyFont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center"/>
    </xf>
    <xf numFmtId="4" fontId="5" fillId="0" borderId="50" xfId="0" applyNumberFormat="1" applyFont="1" applyBorder="1" applyAlignment="1">
      <alignment horizontal="right"/>
    </xf>
    <xf numFmtId="4" fontId="5" fillId="0" borderId="51" xfId="0" applyNumberFormat="1" applyFont="1" applyBorder="1" applyAlignment="1">
      <alignment horizontal="right"/>
    </xf>
    <xf numFmtId="4" fontId="4" fillId="8" borderId="14" xfId="0" applyNumberFormat="1" applyFont="1" applyFill="1" applyBorder="1" applyAlignment="1">
      <alignment horizontal="center"/>
    </xf>
    <xf numFmtId="4" fontId="4" fillId="8" borderId="14" xfId="0" applyNumberFormat="1" applyFont="1" applyFill="1" applyBorder="1" applyAlignment="1">
      <alignment horizontal="right"/>
    </xf>
    <xf numFmtId="4" fontId="4" fillId="8" borderId="54" xfId="0" applyNumberFormat="1" applyFont="1" applyFill="1" applyBorder="1" applyAlignment="1">
      <alignment horizontal="right"/>
    </xf>
    <xf numFmtId="4" fontId="4" fillId="0" borderId="27" xfId="0" applyNumberFormat="1" applyFont="1" applyBorder="1" applyAlignment="1">
      <alignment horizontal="center"/>
    </xf>
    <xf numFmtId="4" fontId="5" fillId="0" borderId="27" xfId="0" applyNumberFormat="1" applyFon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4" fillId="7" borderId="60" xfId="0" applyNumberFormat="1" applyFont="1" applyFill="1" applyBorder="1" applyAlignment="1">
      <alignment horizontal="center" wrapText="1"/>
    </xf>
    <xf numFmtId="3" fontId="4" fillId="7" borderId="8" xfId="0" applyNumberFormat="1" applyFont="1" applyFill="1" applyBorder="1" applyAlignment="1">
      <alignment horizontal="center" wrapText="1"/>
    </xf>
    <xf numFmtId="3" fontId="4" fillId="7" borderId="63" xfId="0" applyNumberFormat="1" applyFont="1" applyFill="1" applyBorder="1" applyAlignment="1">
      <alignment horizontal="center" wrapText="1"/>
    </xf>
    <xf numFmtId="3" fontId="4" fillId="7" borderId="10" xfId="0" applyNumberFormat="1" applyFont="1" applyFill="1" applyBorder="1" applyAlignment="1">
      <alignment horizontal="center" wrapText="1"/>
    </xf>
    <xf numFmtId="3" fontId="4" fillId="7" borderId="34" xfId="0" applyNumberFormat="1" applyFont="1" applyFill="1" applyBorder="1" applyAlignment="1">
      <alignment horizontal="center" wrapText="1"/>
    </xf>
    <xf numFmtId="3" fontId="4" fillId="7" borderId="45" xfId="0" applyNumberFormat="1" applyFont="1" applyFill="1" applyBorder="1" applyAlignment="1">
      <alignment horizontal="center" wrapText="1"/>
    </xf>
    <xf numFmtId="3" fontId="4" fillId="7" borderId="61" xfId="0" applyNumberFormat="1" applyFont="1" applyFill="1" applyBorder="1" applyAlignment="1">
      <alignment horizontal="center" wrapText="1"/>
    </xf>
    <xf numFmtId="4" fontId="4" fillId="0" borderId="47" xfId="0" applyNumberFormat="1" applyFont="1" applyBorder="1" applyAlignment="1">
      <alignment horizontal="center"/>
    </xf>
    <xf numFmtId="4" fontId="5" fillId="0" borderId="47" xfId="0" applyNumberFormat="1" applyFont="1" applyBorder="1" applyAlignment="1">
      <alignment horizontal="right"/>
    </xf>
    <xf numFmtId="4" fontId="5" fillId="0" borderId="48" xfId="0" applyNumberFormat="1" applyFont="1" applyBorder="1" applyAlignment="1">
      <alignment horizontal="right"/>
    </xf>
    <xf numFmtId="3" fontId="5" fillId="0" borderId="50" xfId="0" applyNumberFormat="1" applyFont="1" applyFill="1" applyBorder="1"/>
    <xf numFmtId="3" fontId="5" fillId="8" borderId="5" xfId="0" applyNumberFormat="1" applyFont="1" applyFill="1" applyBorder="1"/>
    <xf numFmtId="3" fontId="4" fillId="7" borderId="1" xfId="0" applyNumberFormat="1" applyFont="1" applyFill="1" applyBorder="1" applyAlignment="1">
      <alignment horizontal="left"/>
    </xf>
    <xf numFmtId="3" fontId="4" fillId="7" borderId="2" xfId="0" applyNumberFormat="1" applyFont="1" applyFill="1" applyBorder="1" applyAlignment="1">
      <alignment horizontal="left"/>
    </xf>
    <xf numFmtId="3" fontId="4" fillId="7" borderId="3" xfId="0" applyNumberFormat="1" applyFont="1" applyFill="1" applyBorder="1" applyAlignment="1">
      <alignment horizontal="left"/>
    </xf>
    <xf numFmtId="3" fontId="4" fillId="7" borderId="47" xfId="0" applyNumberFormat="1" applyFont="1" applyFill="1" applyBorder="1" applyAlignment="1">
      <alignment horizontal="center" wrapText="1"/>
    </xf>
    <xf numFmtId="3" fontId="4" fillId="7" borderId="20" xfId="0" applyNumberFormat="1" applyFont="1" applyFill="1" applyBorder="1" applyAlignment="1">
      <alignment horizontal="center" wrapText="1"/>
    </xf>
    <xf numFmtId="3" fontId="4" fillId="7" borderId="62" xfId="0" applyNumberFormat="1" applyFont="1" applyFill="1" applyBorder="1" applyAlignment="1">
      <alignment horizontal="center" wrapText="1"/>
    </xf>
    <xf numFmtId="4" fontId="5" fillId="0" borderId="47" xfId="0" applyNumberFormat="1" applyFont="1" applyFill="1" applyBorder="1"/>
    <xf numFmtId="4" fontId="5" fillId="0" borderId="50" xfId="0" applyNumberFormat="1" applyFont="1" applyFill="1" applyBorder="1"/>
    <xf numFmtId="4" fontId="5" fillId="8" borderId="14" xfId="0" applyNumberFormat="1" applyFont="1" applyFill="1" applyBorder="1"/>
    <xf numFmtId="3" fontId="4" fillId="7" borderId="5" xfId="0" applyNumberFormat="1" applyFont="1" applyFill="1" applyBorder="1" applyAlignment="1">
      <alignment wrapText="1"/>
    </xf>
    <xf numFmtId="3" fontId="5" fillId="0" borderId="47" xfId="0" applyNumberFormat="1" applyFont="1" applyFill="1" applyBorder="1"/>
    <xf numFmtId="4" fontId="5" fillId="0" borderId="27" xfId="0" applyNumberFormat="1" applyFont="1" applyBorder="1" applyAlignment="1">
      <alignment horizontal="right" wrapText="1"/>
    </xf>
    <xf numFmtId="4" fontId="5" fillId="0" borderId="50" xfId="0" applyNumberFormat="1" applyFont="1" applyBorder="1" applyAlignment="1">
      <alignment horizontal="right" wrapText="1"/>
    </xf>
    <xf numFmtId="4" fontId="4" fillId="5" borderId="5" xfId="0" applyNumberFormat="1" applyFont="1" applyFill="1" applyBorder="1" applyAlignment="1">
      <alignment horizontal="right" wrapText="1"/>
    </xf>
    <xf numFmtId="3" fontId="4" fillId="7" borderId="20" xfId="0" applyNumberFormat="1" applyFont="1" applyFill="1" applyBorder="1" applyAlignment="1">
      <alignment wrapText="1"/>
    </xf>
    <xf numFmtId="3" fontId="4" fillId="2" borderId="48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3" fontId="4" fillId="2" borderId="51" xfId="0" applyNumberFormat="1" applyFont="1" applyFill="1" applyBorder="1" applyAlignment="1">
      <alignment horizontal="center" vertical="center"/>
    </xf>
    <xf numFmtId="3" fontId="4" fillId="2" borderId="26" xfId="0" applyNumberFormat="1" applyFont="1" applyFill="1" applyBorder="1" applyAlignment="1">
      <alignment horizontal="left" wrapText="1"/>
    </xf>
    <xf numFmtId="3" fontId="4" fillId="2" borderId="49" xfId="0" applyNumberFormat="1" applyFont="1" applyFill="1" applyBorder="1" applyAlignment="1">
      <alignment horizontal="left" wrapText="1"/>
    </xf>
    <xf numFmtId="3" fontId="4" fillId="2" borderId="50" xfId="0" applyNumberFormat="1" applyFont="1" applyFill="1" applyBorder="1" applyAlignment="1">
      <alignment horizontal="center" vertical="center" wrapText="1"/>
    </xf>
    <xf numFmtId="4" fontId="5" fillId="0" borderId="47" xfId="0" applyNumberFormat="1" applyFont="1" applyBorder="1" applyAlignment="1">
      <alignment horizontal="right" wrapText="1"/>
    </xf>
    <xf numFmtId="3" fontId="4" fillId="2" borderId="47" xfId="0" applyNumberFormat="1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>
      <alignment horizontal="center" vertical="center" wrapText="1"/>
    </xf>
    <xf numFmtId="3" fontId="4" fillId="2" borderId="47" xfId="0" applyNumberFormat="1" applyFont="1" applyFill="1" applyBorder="1" applyAlignment="1">
      <alignment horizontal="center" vertical="center"/>
    </xf>
    <xf numFmtId="3" fontId="4" fillId="2" borderId="27" xfId="0" applyNumberFormat="1" applyFont="1" applyFill="1" applyBorder="1" applyAlignment="1">
      <alignment horizontal="center" vertical="center"/>
    </xf>
    <xf numFmtId="3" fontId="4" fillId="4" borderId="41" xfId="0" applyNumberFormat="1" applyFont="1" applyFill="1" applyBorder="1" applyAlignment="1">
      <alignment horizontal="center" wrapText="1"/>
    </xf>
    <xf numFmtId="3" fontId="4" fillId="4" borderId="33" xfId="0" applyNumberFormat="1" applyFont="1" applyFill="1" applyBorder="1" applyAlignment="1">
      <alignment horizontal="center" wrapText="1"/>
    </xf>
    <xf numFmtId="3" fontId="4" fillId="4" borderId="42" xfId="0" applyNumberFormat="1" applyFont="1" applyFill="1" applyBorder="1" applyAlignment="1">
      <alignment horizontal="center"/>
    </xf>
    <xf numFmtId="3" fontId="4" fillId="4" borderId="43" xfId="0" applyNumberFormat="1" applyFont="1" applyFill="1" applyBorder="1" applyAlignment="1">
      <alignment horizontal="center"/>
    </xf>
    <xf numFmtId="3" fontId="4" fillId="4" borderId="44" xfId="0" applyNumberFormat="1" applyFont="1" applyFill="1" applyBorder="1" applyAlignment="1">
      <alignment horizontal="center"/>
    </xf>
    <xf numFmtId="3" fontId="4" fillId="0" borderId="0" xfId="0" applyNumberFormat="1" applyFont="1" applyBorder="1" applyAlignment="1"/>
    <xf numFmtId="3" fontId="14" fillId="4" borderId="15" xfId="0" applyNumberFormat="1" applyFont="1" applyFill="1" applyBorder="1" applyAlignment="1">
      <alignment horizontal="left" vertical="top" wrapText="1"/>
    </xf>
    <xf numFmtId="3" fontId="14" fillId="4" borderId="8" xfId="0" applyNumberFormat="1" applyFont="1" applyFill="1" applyBorder="1" applyAlignment="1">
      <alignment horizontal="left" vertical="top" wrapText="1"/>
    </xf>
    <xf numFmtId="3" fontId="14" fillId="4" borderId="16" xfId="0" applyNumberFormat="1" applyFont="1" applyFill="1" applyBorder="1" applyAlignment="1">
      <alignment horizontal="left" vertical="top" wrapText="1"/>
    </xf>
    <xf numFmtId="3" fontId="14" fillId="4" borderId="17" xfId="0" applyNumberFormat="1" applyFont="1" applyFill="1" applyBorder="1" applyAlignment="1">
      <alignment horizontal="left" vertical="top" wrapText="1"/>
    </xf>
    <xf numFmtId="3" fontId="14" fillId="4" borderId="1" xfId="0" applyNumberFormat="1" applyFont="1" applyFill="1" applyBorder="1" applyAlignment="1">
      <alignment horizontal="left" vertical="top" wrapText="1"/>
    </xf>
    <xf numFmtId="3" fontId="14" fillId="4" borderId="3" xfId="0" applyNumberFormat="1" applyFont="1" applyFill="1" applyBorder="1" applyAlignment="1">
      <alignment horizontal="left" vertical="top" wrapText="1"/>
    </xf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5" borderId="4" xfId="0" applyNumberFormat="1" applyFont="1" applyFill="1" applyBorder="1"/>
    <xf numFmtId="3" fontId="4" fillId="5" borderId="22" xfId="0" applyNumberFormat="1" applyFont="1" applyFill="1" applyBorder="1"/>
    <xf numFmtId="3" fontId="5" fillId="0" borderId="0" xfId="0" applyNumberFormat="1" applyFont="1"/>
    <xf numFmtId="3" fontId="4" fillId="5" borderId="1" xfId="0" applyNumberFormat="1" applyFont="1" applyFill="1" applyBorder="1" applyAlignment="1"/>
    <xf numFmtId="3" fontId="4" fillId="5" borderId="2" xfId="0" applyNumberFormat="1" applyFont="1" applyFill="1" applyBorder="1" applyAlignment="1"/>
    <xf numFmtId="3" fontId="5" fillId="5" borderId="3" xfId="0" applyNumberFormat="1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3" fontId="4" fillId="0" borderId="0" xfId="0" applyNumberFormat="1" applyFont="1" applyFill="1"/>
    <xf numFmtId="3" fontId="4" fillId="5" borderId="1" xfId="0" applyNumberFormat="1" applyFont="1" applyFill="1" applyBorder="1"/>
    <xf numFmtId="3" fontId="4" fillId="5" borderId="2" xfId="0" applyNumberFormat="1" applyFont="1" applyFill="1" applyBorder="1"/>
    <xf numFmtId="3" fontId="5" fillId="0" borderId="40" xfId="0" applyNumberFormat="1" applyFont="1" applyBorder="1" applyAlignment="1"/>
    <xf numFmtId="3" fontId="7" fillId="0" borderId="0" xfId="0" applyNumberFormat="1" applyFont="1" applyAlignment="1">
      <alignment horizontal="left" wrapText="1"/>
    </xf>
    <xf numFmtId="3" fontId="10" fillId="0" borderId="0" xfId="0" applyNumberFormat="1" applyFont="1" applyFill="1"/>
    <xf numFmtId="164" fontId="4" fillId="0" borderId="0" xfId="1" applyFont="1" applyFill="1" applyAlignment="1">
      <alignment horizontal="left"/>
    </xf>
  </cellXfs>
  <cellStyles count="7">
    <cellStyle name="ColLevel_1 2" xfId="3" xr:uid="{00000000-0005-0000-0000-000000000000}"/>
    <cellStyle name="Comma" xfId="1" builtinId="3"/>
    <cellStyle name="Hyperlink" xfId="2" builtinId="8"/>
    <cellStyle name="Normal" xfId="0" builtinId="0"/>
    <cellStyle name="Normal 10" xfId="4" xr:uid="{00000000-0005-0000-0000-000004000000}"/>
    <cellStyle name="Normal 2" xfId="5" xr:uid="{00000000-0005-0000-0000-000005000000}"/>
    <cellStyle name="RowLevel_1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412"/>
  <sheetViews>
    <sheetView tabSelected="1" topLeftCell="A22" zoomScaleNormal="100" zoomScaleSheetLayoutView="145" workbookViewId="0">
      <selection activeCell="L256" sqref="L256:Q263"/>
    </sheetView>
  </sheetViews>
  <sheetFormatPr defaultColWidth="9.140625" defaultRowHeight="11.25" x14ac:dyDescent="0.2"/>
  <cols>
    <col min="1" max="1" width="22.28515625" style="1" customWidth="1"/>
    <col min="2" max="2" width="8.85546875" style="1" customWidth="1"/>
    <col min="3" max="3" width="8.7109375" style="1" customWidth="1"/>
    <col min="4" max="4" width="8.85546875" style="1" customWidth="1"/>
    <col min="5" max="5" width="8.42578125" style="1" customWidth="1"/>
    <col min="6" max="6" width="9.7109375" style="1" customWidth="1"/>
    <col min="7" max="7" width="9.85546875" style="1" customWidth="1"/>
    <col min="8" max="8" width="1.140625" style="1" customWidth="1"/>
    <col min="9" max="9" width="11" style="1" customWidth="1"/>
    <col min="10" max="10" width="5.7109375" style="1" customWidth="1"/>
    <col min="11" max="11" width="7" style="1" customWidth="1"/>
    <col min="12" max="12" width="8.140625" style="1" customWidth="1"/>
    <col min="13" max="13" width="10" style="1" customWidth="1"/>
    <col min="14" max="14" width="5.7109375" style="1" customWidth="1"/>
    <col min="15" max="15" width="7.28515625" style="1" customWidth="1"/>
    <col min="16" max="16" width="6.7109375" style="1" customWidth="1"/>
    <col min="17" max="17" width="6.42578125" style="1" customWidth="1"/>
    <col min="18" max="18" width="6.7109375" style="1" customWidth="1"/>
    <col min="19" max="23" width="0" style="1" hidden="1" customWidth="1"/>
    <col min="24" max="16384" width="9.140625" style="1"/>
  </cols>
  <sheetData>
    <row r="1" spans="1:23" ht="12" thickBot="1" x14ac:dyDescent="0.25">
      <c r="A1" s="541" t="s">
        <v>271</v>
      </c>
      <c r="B1" s="542"/>
      <c r="C1" s="542"/>
      <c r="D1" s="542"/>
      <c r="E1" s="542"/>
      <c r="F1" s="542"/>
      <c r="G1" s="542"/>
      <c r="H1" s="542"/>
      <c r="I1" s="543"/>
      <c r="M1" s="2"/>
      <c r="P1" s="3"/>
      <c r="T1" s="381" t="s">
        <v>262</v>
      </c>
      <c r="U1" s="382"/>
      <c r="V1" s="381" t="s">
        <v>261</v>
      </c>
      <c r="W1" s="382"/>
    </row>
    <row r="2" spans="1:23" s="2" customFormat="1" ht="12" thickBot="1" x14ac:dyDescent="0.25">
      <c r="A2" s="369" t="s">
        <v>253</v>
      </c>
      <c r="B2" s="4"/>
      <c r="C2" s="4"/>
      <c r="D2" s="544" t="s">
        <v>0</v>
      </c>
      <c r="E2" s="545"/>
      <c r="F2" s="545"/>
      <c r="G2" s="545"/>
      <c r="H2" s="545"/>
      <c r="I2" s="546"/>
      <c r="J2" s="1"/>
      <c r="T2" s="383" t="s">
        <v>260</v>
      </c>
      <c r="U2" s="384" t="s">
        <v>259</v>
      </c>
      <c r="V2" s="383" t="s">
        <v>260</v>
      </c>
      <c r="W2" s="384" t="s">
        <v>259</v>
      </c>
    </row>
    <row r="3" spans="1:23" s="2" customFormat="1" ht="12" thickBot="1" x14ac:dyDescent="0.25">
      <c r="A3" s="319"/>
      <c r="D3" s="5" t="s">
        <v>1</v>
      </c>
      <c r="E3" s="6"/>
      <c r="F3" s="5" t="s">
        <v>2</v>
      </c>
      <c r="G3" s="7"/>
      <c r="H3" s="8"/>
      <c r="I3" s="9" t="s">
        <v>3</v>
      </c>
      <c r="J3" s="1"/>
      <c r="S3" s="2" t="s">
        <v>263</v>
      </c>
      <c r="T3" s="385"/>
      <c r="U3" s="386">
        <v>2000</v>
      </c>
      <c r="V3" s="385"/>
      <c r="W3" s="386">
        <v>900</v>
      </c>
    </row>
    <row r="4" spans="1:23" s="2" customFormat="1" ht="12" thickBot="1" x14ac:dyDescent="0.25">
      <c r="A4" s="370" t="s">
        <v>4</v>
      </c>
      <c r="B4" s="371"/>
      <c r="C4" s="371"/>
      <c r="D4" s="371"/>
      <c r="E4" s="371"/>
      <c r="F4" s="371"/>
      <c r="G4" s="371"/>
      <c r="H4" s="371"/>
      <c r="I4" s="372"/>
      <c r="J4" s="1"/>
      <c r="S4" s="2" t="s">
        <v>264</v>
      </c>
      <c r="T4" s="387"/>
      <c r="U4" s="386">
        <v>2000</v>
      </c>
      <c r="V4" s="387"/>
      <c r="W4" s="388">
        <v>900</v>
      </c>
    </row>
    <row r="5" spans="1:23" s="2" customFormat="1" ht="12" thickBot="1" x14ac:dyDescent="0.25">
      <c r="A5" s="399" t="s">
        <v>5</v>
      </c>
      <c r="B5" s="11"/>
      <c r="C5" s="11"/>
      <c r="D5" s="10"/>
      <c r="E5" s="11"/>
      <c r="F5" s="12">
        <f>G115</f>
        <v>125053.4829</v>
      </c>
      <c r="G5" s="27"/>
      <c r="H5" s="14"/>
      <c r="I5" s="28">
        <f>F5+D5</f>
        <v>125053.4829</v>
      </c>
      <c r="J5" s="70"/>
      <c r="K5" s="325"/>
      <c r="T5" s="387"/>
      <c r="U5" s="388"/>
      <c r="V5" s="387"/>
      <c r="W5" s="388">
        <v>900</v>
      </c>
    </row>
    <row r="6" spans="1:23" s="2" customFormat="1" ht="12" thickBot="1" x14ac:dyDescent="0.25">
      <c r="A6" s="399" t="s">
        <v>6</v>
      </c>
      <c r="B6" s="11"/>
      <c r="C6" s="11"/>
      <c r="D6" s="10"/>
      <c r="E6" s="11"/>
      <c r="F6" s="12">
        <f>G120</f>
        <v>0</v>
      </c>
      <c r="G6" s="27"/>
      <c r="H6" s="14"/>
      <c r="I6" s="28">
        <f>F6+D6</f>
        <v>0</v>
      </c>
      <c r="J6" s="216"/>
      <c r="K6" s="17"/>
      <c r="L6" s="17"/>
      <c r="M6" s="17"/>
      <c r="T6" s="387"/>
      <c r="U6" s="388"/>
      <c r="V6" s="387"/>
      <c r="W6" s="388">
        <v>500</v>
      </c>
    </row>
    <row r="7" spans="1:23" s="2" customFormat="1" ht="12" thickBot="1" x14ac:dyDescent="0.25">
      <c r="A7" s="18" t="s">
        <v>7</v>
      </c>
      <c r="B7" s="19"/>
      <c r="C7" s="19"/>
      <c r="D7" s="20"/>
      <c r="E7" s="19"/>
      <c r="F7" s="21">
        <f>F5+F6</f>
        <v>125053.4829</v>
      </c>
      <c r="G7" s="22"/>
      <c r="H7" s="23"/>
      <c r="I7" s="24">
        <f>SUM(I5:I6)</f>
        <v>125053.4829</v>
      </c>
      <c r="J7" s="16"/>
      <c r="K7" s="25"/>
      <c r="T7" s="387"/>
      <c r="U7" s="388"/>
      <c r="V7" s="387"/>
      <c r="W7" s="388">
        <v>900</v>
      </c>
    </row>
    <row r="8" spans="1:23" s="2" customFormat="1" ht="12" thickBot="1" x14ac:dyDescent="0.25">
      <c r="A8" s="11"/>
      <c r="B8" s="11"/>
      <c r="C8" s="11"/>
      <c r="D8" s="11"/>
      <c r="E8" s="11"/>
      <c r="F8" s="11"/>
      <c r="G8" s="11"/>
      <c r="H8" s="11"/>
      <c r="I8" s="11"/>
      <c r="J8" s="364"/>
      <c r="T8" s="387"/>
      <c r="U8" s="388"/>
      <c r="V8" s="387"/>
      <c r="W8" s="388">
        <v>500</v>
      </c>
    </row>
    <row r="9" spans="1:23" s="2" customFormat="1" ht="12" thickBot="1" x14ac:dyDescent="0.25">
      <c r="A9" s="373" t="s">
        <v>8</v>
      </c>
      <c r="B9" s="374"/>
      <c r="C9" s="374"/>
      <c r="D9" s="374"/>
      <c r="E9" s="374"/>
      <c r="F9" s="374"/>
      <c r="G9" s="374"/>
      <c r="H9" s="374"/>
      <c r="I9" s="375"/>
      <c r="J9" s="364"/>
      <c r="T9" s="387"/>
      <c r="U9" s="388"/>
      <c r="V9" s="387"/>
      <c r="W9" s="388">
        <v>900</v>
      </c>
    </row>
    <row r="10" spans="1:23" s="2" customFormat="1" ht="12" thickBot="1" x14ac:dyDescent="0.25">
      <c r="A10" s="365" t="s">
        <v>9</v>
      </c>
      <c r="B10" s="11"/>
      <c r="C10" s="11"/>
      <c r="D10" s="10"/>
      <c r="E10" s="11"/>
      <c r="F10" s="26">
        <f>F134</f>
        <v>51100</v>
      </c>
      <c r="G10" s="13"/>
      <c r="H10" s="14"/>
      <c r="I10" s="15">
        <f t="shared" ref="I10:I16" si="0">F10+D10</f>
        <v>51100</v>
      </c>
      <c r="J10" s="364"/>
      <c r="T10" s="387"/>
      <c r="U10" s="388"/>
      <c r="V10" s="387"/>
      <c r="W10" s="388">
        <v>500</v>
      </c>
    </row>
    <row r="11" spans="1:23" s="2" customFormat="1" ht="12" thickBot="1" x14ac:dyDescent="0.25">
      <c r="A11" s="365" t="s">
        <v>10</v>
      </c>
      <c r="B11" s="11"/>
      <c r="C11" s="11"/>
      <c r="D11" s="10"/>
      <c r="E11" s="11"/>
      <c r="F11" s="12">
        <f>G134</f>
        <v>26496</v>
      </c>
      <c r="G11" s="27"/>
      <c r="H11" s="14"/>
      <c r="I11" s="28">
        <f t="shared" si="0"/>
        <v>26496</v>
      </c>
      <c r="J11" s="364"/>
      <c r="T11" s="387"/>
      <c r="U11" s="388"/>
      <c r="V11" s="387"/>
      <c r="W11" s="388">
        <v>200</v>
      </c>
    </row>
    <row r="12" spans="1:23" s="2" customFormat="1" ht="12" thickBot="1" x14ac:dyDescent="0.25">
      <c r="A12" s="365" t="s">
        <v>11</v>
      </c>
      <c r="B12" s="11"/>
      <c r="C12" s="11"/>
      <c r="D12" s="12">
        <f>E144</f>
        <v>1000</v>
      </c>
      <c r="E12" s="11"/>
      <c r="F12" s="12">
        <f>G140</f>
        <v>1084</v>
      </c>
      <c r="G12" s="27"/>
      <c r="H12" s="14"/>
      <c r="I12" s="28">
        <f t="shared" si="0"/>
        <v>2084</v>
      </c>
      <c r="J12" s="29"/>
      <c r="T12" s="387"/>
      <c r="U12" s="388"/>
      <c r="V12" s="387"/>
      <c r="W12" s="388">
        <v>900</v>
      </c>
    </row>
    <row r="13" spans="1:23" s="2" customFormat="1" ht="12" thickBot="1" x14ac:dyDescent="0.25">
      <c r="A13" s="365" t="s">
        <v>12</v>
      </c>
      <c r="B13" s="30"/>
      <c r="C13" s="30"/>
      <c r="D13" s="12">
        <f>E145</f>
        <v>1000</v>
      </c>
      <c r="E13" s="11"/>
      <c r="F13" s="12">
        <f>G141</f>
        <v>0</v>
      </c>
      <c r="G13" s="27"/>
      <c r="H13" s="14"/>
      <c r="I13" s="28">
        <f t="shared" si="0"/>
        <v>1000</v>
      </c>
      <c r="J13" s="29"/>
      <c r="T13" s="387"/>
      <c r="U13" s="388"/>
      <c r="V13" s="387"/>
      <c r="W13" s="388">
        <v>900</v>
      </c>
    </row>
    <row r="14" spans="1:23" s="2" customFormat="1" ht="12" thickBot="1" x14ac:dyDescent="0.25">
      <c r="A14" s="365" t="s">
        <v>13</v>
      </c>
      <c r="B14" s="11"/>
      <c r="C14" s="11"/>
      <c r="D14" s="10"/>
      <c r="E14" s="11"/>
      <c r="F14" s="12">
        <f>D154</f>
        <v>1050</v>
      </c>
      <c r="G14" s="27"/>
      <c r="H14" s="14"/>
      <c r="I14" s="28">
        <f t="shared" si="0"/>
        <v>1050</v>
      </c>
      <c r="J14" s="364"/>
      <c r="T14" s="387"/>
      <c r="U14" s="388"/>
      <c r="V14" s="387"/>
      <c r="W14" s="388">
        <v>900</v>
      </c>
    </row>
    <row r="15" spans="1:23" s="2" customFormat="1" ht="12" thickBot="1" x14ac:dyDescent="0.25">
      <c r="A15" s="365" t="s">
        <v>14</v>
      </c>
      <c r="B15" s="11"/>
      <c r="C15" s="11"/>
      <c r="D15" s="10"/>
      <c r="E15" s="11"/>
      <c r="F15" s="12">
        <f>E154</f>
        <v>576</v>
      </c>
      <c r="G15" s="27"/>
      <c r="H15" s="14"/>
      <c r="I15" s="28">
        <f t="shared" si="0"/>
        <v>576</v>
      </c>
      <c r="J15" s="364"/>
      <c r="T15" s="387"/>
      <c r="U15" s="388"/>
      <c r="V15" s="387"/>
      <c r="W15" s="388">
        <v>900</v>
      </c>
    </row>
    <row r="16" spans="1:23" s="2" customFormat="1" ht="12" thickBot="1" x14ac:dyDescent="0.25">
      <c r="A16" s="365" t="s">
        <v>15</v>
      </c>
      <c r="B16" s="11"/>
      <c r="C16" s="11"/>
      <c r="D16" s="10"/>
      <c r="E16" s="11"/>
      <c r="F16" s="12">
        <f>F159</f>
        <v>0</v>
      </c>
      <c r="G16" s="27"/>
      <c r="H16" s="14"/>
      <c r="I16" s="28">
        <f t="shared" si="0"/>
        <v>0</v>
      </c>
      <c r="J16" s="364"/>
      <c r="T16" s="387"/>
      <c r="U16" s="388"/>
      <c r="V16" s="387"/>
      <c r="W16" s="388">
        <v>500</v>
      </c>
    </row>
    <row r="17" spans="1:23" s="2" customFormat="1" ht="12" thickBot="1" x14ac:dyDescent="0.25">
      <c r="A17" s="18" t="s">
        <v>16</v>
      </c>
      <c r="B17" s="19"/>
      <c r="C17" s="19"/>
      <c r="D17" s="21">
        <f>D10+D11+D12+D13+D14+D15+D16</f>
        <v>2000</v>
      </c>
      <c r="E17" s="19"/>
      <c r="F17" s="21">
        <f>F10+F11+F12+F13+F14+F15+F16</f>
        <v>80306</v>
      </c>
      <c r="G17" s="31"/>
      <c r="H17" s="23"/>
      <c r="I17" s="24">
        <f>SUM(I10:I16)</f>
        <v>82306</v>
      </c>
      <c r="J17" s="364"/>
      <c r="T17" s="387"/>
      <c r="U17" s="388"/>
      <c r="V17" s="387"/>
      <c r="W17" s="388">
        <v>900</v>
      </c>
    </row>
    <row r="18" spans="1:23" s="2" customFormat="1" ht="12" thickBot="1" x14ac:dyDescent="0.25">
      <c r="A18" s="32"/>
      <c r="B18" s="11"/>
      <c r="C18" s="11"/>
      <c r="D18" s="11"/>
      <c r="E18" s="11"/>
      <c r="F18" s="11"/>
      <c r="G18" s="11"/>
      <c r="H18" s="11"/>
      <c r="I18" s="11"/>
      <c r="J18" s="33"/>
      <c r="T18" s="387"/>
      <c r="U18" s="388"/>
      <c r="V18" s="387"/>
      <c r="W18" s="388">
        <v>500</v>
      </c>
    </row>
    <row r="19" spans="1:23" s="2" customFormat="1" ht="12" thickBot="1" x14ac:dyDescent="0.25">
      <c r="A19" s="373" t="s">
        <v>17</v>
      </c>
      <c r="B19" s="374"/>
      <c r="C19" s="374"/>
      <c r="D19" s="374"/>
      <c r="E19" s="374"/>
      <c r="F19" s="374"/>
      <c r="G19" s="374"/>
      <c r="H19" s="374"/>
      <c r="I19" s="375"/>
      <c r="J19" s="364"/>
      <c r="T19" s="387"/>
      <c r="U19" s="388"/>
      <c r="V19" s="387"/>
      <c r="W19" s="388">
        <v>900</v>
      </c>
    </row>
    <row r="20" spans="1:23" s="2" customFormat="1" ht="12" thickBot="1" x14ac:dyDescent="0.25">
      <c r="A20" s="547" t="s">
        <v>18</v>
      </c>
      <c r="B20" s="547"/>
      <c r="C20" s="367"/>
      <c r="D20" s="34"/>
      <c r="E20" s="11"/>
      <c r="F20" s="10"/>
      <c r="G20" s="35"/>
      <c r="H20" s="11"/>
      <c r="I20" s="36"/>
      <c r="J20" s="364"/>
      <c r="T20" s="387"/>
      <c r="U20" s="388"/>
      <c r="V20" s="387"/>
      <c r="W20" s="388">
        <v>500</v>
      </c>
    </row>
    <row r="21" spans="1:23" s="2" customFormat="1" ht="12" thickBot="1" x14ac:dyDescent="0.25">
      <c r="A21" s="365" t="s">
        <v>19</v>
      </c>
      <c r="B21" s="11"/>
      <c r="C21" s="11"/>
      <c r="D21" s="37"/>
      <c r="E21" s="11"/>
      <c r="F21" s="12">
        <f>G169</f>
        <v>22550</v>
      </c>
      <c r="G21" s="14"/>
      <c r="H21" s="14"/>
      <c r="I21" s="28">
        <f t="shared" ref="I21:I27" si="1">F21+D21</f>
        <v>22550</v>
      </c>
      <c r="J21" s="70"/>
      <c r="T21" s="387"/>
      <c r="U21" s="388"/>
      <c r="V21" s="387"/>
      <c r="W21" s="388">
        <v>500</v>
      </c>
    </row>
    <row r="22" spans="1:23" s="2" customFormat="1" ht="12" thickBot="1" x14ac:dyDescent="0.25">
      <c r="A22" s="365" t="s">
        <v>20</v>
      </c>
      <c r="B22" s="11"/>
      <c r="C22" s="11"/>
      <c r="D22" s="37"/>
      <c r="E22" s="11"/>
      <c r="F22" s="12">
        <f>D174</f>
        <v>11880</v>
      </c>
      <c r="G22" s="14"/>
      <c r="H22" s="14"/>
      <c r="I22" s="28">
        <f t="shared" si="1"/>
        <v>11880</v>
      </c>
      <c r="J22" s="70"/>
      <c r="T22" s="387"/>
      <c r="U22" s="388"/>
      <c r="V22" s="387"/>
      <c r="W22" s="388">
        <v>900</v>
      </c>
    </row>
    <row r="23" spans="1:23" s="2" customFormat="1" ht="12" thickBot="1" x14ac:dyDescent="0.25">
      <c r="A23" s="38" t="s">
        <v>21</v>
      </c>
      <c r="B23" s="11"/>
      <c r="C23" s="11"/>
      <c r="D23" s="37"/>
      <c r="E23" s="11"/>
      <c r="F23" s="39">
        <f>F21+F22</f>
        <v>34430</v>
      </c>
      <c r="G23" s="40"/>
      <c r="H23" s="40"/>
      <c r="I23" s="41">
        <f t="shared" si="1"/>
        <v>34430</v>
      </c>
      <c r="J23" s="364"/>
      <c r="T23" s="387"/>
      <c r="U23" s="388"/>
      <c r="V23" s="387"/>
      <c r="W23" s="388">
        <v>500</v>
      </c>
    </row>
    <row r="24" spans="1:23" s="2" customFormat="1" ht="12" thickBot="1" x14ac:dyDescent="0.25">
      <c r="A24" s="547" t="s">
        <v>22</v>
      </c>
      <c r="B24" s="547"/>
      <c r="C24" s="367"/>
      <c r="D24" s="37"/>
      <c r="E24" s="11"/>
      <c r="F24" s="10"/>
      <c r="G24" s="35"/>
      <c r="H24" s="11"/>
      <c r="I24" s="28">
        <f t="shared" si="1"/>
        <v>0</v>
      </c>
      <c r="J24" s="364"/>
      <c r="T24" s="387"/>
      <c r="U24" s="388"/>
      <c r="V24" s="387"/>
      <c r="W24" s="388">
        <v>500</v>
      </c>
    </row>
    <row r="25" spans="1:23" s="2" customFormat="1" ht="12" thickBot="1" x14ac:dyDescent="0.25">
      <c r="A25" s="365" t="s">
        <v>23</v>
      </c>
      <c r="B25" s="11"/>
      <c r="C25" s="11"/>
      <c r="D25" s="37"/>
      <c r="E25" s="42"/>
      <c r="F25" s="12">
        <f>D180</f>
        <v>0</v>
      </c>
      <c r="G25" s="43"/>
      <c r="H25" s="43"/>
      <c r="I25" s="28">
        <f t="shared" si="1"/>
        <v>0</v>
      </c>
      <c r="J25" s="364"/>
      <c r="T25" s="387"/>
      <c r="U25" s="388"/>
      <c r="V25" s="387"/>
      <c r="W25" s="388">
        <v>500</v>
      </c>
    </row>
    <row r="26" spans="1:23" s="2" customFormat="1" ht="12" thickBot="1" x14ac:dyDescent="0.25">
      <c r="A26" s="365" t="s">
        <v>24</v>
      </c>
      <c r="B26" s="11"/>
      <c r="C26" s="11"/>
      <c r="D26" s="37"/>
      <c r="E26" s="42"/>
      <c r="F26" s="12">
        <f>D186</f>
        <v>1008.4</v>
      </c>
      <c r="G26" s="44"/>
      <c r="H26" s="43"/>
      <c r="I26" s="28">
        <f t="shared" si="1"/>
        <v>1008.4</v>
      </c>
      <c r="J26" s="364"/>
      <c r="T26" s="387"/>
      <c r="U26" s="388"/>
      <c r="V26" s="387"/>
      <c r="W26" s="388">
        <v>500</v>
      </c>
    </row>
    <row r="27" spans="1:23" s="2" customFormat="1" ht="12" thickBot="1" x14ac:dyDescent="0.25">
      <c r="A27" s="38" t="s">
        <v>25</v>
      </c>
      <c r="B27" s="11"/>
      <c r="C27" s="11"/>
      <c r="D27" s="37"/>
      <c r="E27" s="42"/>
      <c r="F27" s="39">
        <f>F25+F26</f>
        <v>1008.4</v>
      </c>
      <c r="G27" s="44"/>
      <c r="H27" s="43"/>
      <c r="I27" s="41">
        <f t="shared" si="1"/>
        <v>1008.4</v>
      </c>
      <c r="J27" s="364"/>
      <c r="T27" s="387"/>
      <c r="U27" s="388"/>
      <c r="V27" s="387"/>
      <c r="W27" s="388">
        <v>200</v>
      </c>
    </row>
    <row r="28" spans="1:23" s="2" customFormat="1" ht="12" thickBot="1" x14ac:dyDescent="0.25">
      <c r="A28" s="18" t="s">
        <v>26</v>
      </c>
      <c r="B28" s="19"/>
      <c r="C28" s="19"/>
      <c r="D28" s="45">
        <f>D27+D23</f>
        <v>0</v>
      </c>
      <c r="E28" s="46"/>
      <c r="F28" s="21">
        <f>F27+F23</f>
        <v>35438.400000000001</v>
      </c>
      <c r="G28" s="47"/>
      <c r="H28" s="23"/>
      <c r="I28" s="24">
        <f>I27+I23</f>
        <v>35438.400000000001</v>
      </c>
      <c r="J28" s="11"/>
      <c r="T28" s="387"/>
      <c r="U28" s="388"/>
      <c r="V28" s="387"/>
      <c r="W28" s="388">
        <v>500</v>
      </c>
    </row>
    <row r="29" spans="1:23" s="2" customFormat="1" ht="12" thickBo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364"/>
      <c r="T29" s="387"/>
      <c r="U29" s="388"/>
      <c r="V29" s="387"/>
      <c r="W29" s="388">
        <v>500</v>
      </c>
    </row>
    <row r="30" spans="1:23" s="2" customFormat="1" ht="12" thickBot="1" x14ac:dyDescent="0.25">
      <c r="A30" s="373" t="s">
        <v>27</v>
      </c>
      <c r="B30" s="374"/>
      <c r="C30" s="374"/>
      <c r="D30" s="374"/>
      <c r="E30" s="374"/>
      <c r="F30" s="374"/>
      <c r="G30" s="374"/>
      <c r="H30" s="374"/>
      <c r="I30" s="375"/>
      <c r="J30" s="364"/>
      <c r="T30" s="387"/>
      <c r="U30" s="388"/>
      <c r="V30" s="387"/>
      <c r="W30" s="388">
        <v>500</v>
      </c>
    </row>
    <row r="31" spans="1:23" s="404" customFormat="1" ht="12" thickBot="1" x14ac:dyDescent="0.25">
      <c r="A31" s="50" t="s">
        <v>28</v>
      </c>
      <c r="B31" s="552"/>
      <c r="C31" s="552"/>
      <c r="D31" s="39"/>
      <c r="E31" s="411"/>
      <c r="F31" s="39">
        <f>E191</f>
        <v>6098.4</v>
      </c>
      <c r="G31" s="553"/>
      <c r="H31" s="40"/>
      <c r="I31" s="41">
        <f>F31+D31</f>
        <v>6098.4</v>
      </c>
      <c r="J31" s="140"/>
      <c r="T31" s="405"/>
      <c r="U31" s="406"/>
      <c r="V31" s="405"/>
      <c r="W31" s="406">
        <v>900</v>
      </c>
    </row>
    <row r="32" spans="1:23" s="2" customFormat="1" ht="12" thickBot="1" x14ac:dyDescent="0.25">
      <c r="A32" s="50" t="s">
        <v>29</v>
      </c>
      <c r="B32" s="411"/>
      <c r="C32" s="411"/>
      <c r="D32" s="58"/>
      <c r="E32" s="411"/>
      <c r="F32" s="39"/>
      <c r="G32" s="553"/>
      <c r="H32" s="40"/>
      <c r="I32" s="41"/>
      <c r="J32" s="401"/>
      <c r="T32" s="387"/>
      <c r="U32" s="388"/>
      <c r="V32" s="387"/>
      <c r="W32" s="388">
        <v>900</v>
      </c>
    </row>
    <row r="33" spans="1:23" s="2" customFormat="1" ht="12" thickBot="1" x14ac:dyDescent="0.25">
      <c r="A33" s="399" t="s">
        <v>30</v>
      </c>
      <c r="B33" s="30"/>
      <c r="C33" s="30"/>
      <c r="D33" s="12"/>
      <c r="E33" s="11"/>
      <c r="F33" s="12">
        <f>F205</f>
        <v>1161.5999999999999</v>
      </c>
      <c r="G33" s="27"/>
      <c r="H33" s="14"/>
      <c r="I33" s="28">
        <f>F33+D33</f>
        <v>1161.5999999999999</v>
      </c>
      <c r="J33" s="401"/>
      <c r="T33" s="387"/>
      <c r="U33" s="388"/>
      <c r="V33" s="387"/>
      <c r="W33" s="388">
        <v>200</v>
      </c>
    </row>
    <row r="34" spans="1:23" s="2" customFormat="1" ht="12" thickBot="1" x14ac:dyDescent="0.25">
      <c r="A34" s="399" t="s">
        <v>31</v>
      </c>
      <c r="B34" s="11"/>
      <c r="C34" s="11"/>
      <c r="D34" s="36"/>
      <c r="E34" s="11"/>
      <c r="F34" s="12">
        <f>D213</f>
        <v>738.15</v>
      </c>
      <c r="G34" s="44"/>
      <c r="H34" s="14"/>
      <c r="I34" s="28">
        <f>F34+D34</f>
        <v>738.15</v>
      </c>
      <c r="J34" s="401"/>
      <c r="T34" s="387"/>
      <c r="U34" s="388"/>
      <c r="V34" s="387"/>
      <c r="W34" s="388">
        <v>500</v>
      </c>
    </row>
    <row r="35" spans="1:23" s="2" customFormat="1" ht="12" thickBot="1" x14ac:dyDescent="0.25">
      <c r="A35" s="399" t="s">
        <v>32</v>
      </c>
      <c r="B35" s="11"/>
      <c r="C35" s="11"/>
      <c r="D35" s="36"/>
      <c r="E35" s="11"/>
      <c r="F35" s="12">
        <f>D218</f>
        <v>360.3</v>
      </c>
      <c r="G35" s="44"/>
      <c r="H35" s="14"/>
      <c r="I35" s="28">
        <f>F35+D35</f>
        <v>360.3</v>
      </c>
      <c r="J35" s="401"/>
      <c r="T35" s="387"/>
      <c r="U35" s="388"/>
      <c r="V35" s="387"/>
      <c r="W35" s="388">
        <v>900</v>
      </c>
    </row>
    <row r="36" spans="1:23" s="2" customFormat="1" ht="12" thickBot="1" x14ac:dyDescent="0.25">
      <c r="A36" s="38" t="s">
        <v>33</v>
      </c>
      <c r="B36" s="400"/>
      <c r="C36" s="400"/>
      <c r="D36" s="49"/>
      <c r="E36" s="400"/>
      <c r="F36" s="39">
        <f>F33+F34+F35</f>
        <v>2260.0500000000002</v>
      </c>
      <c r="G36" s="48"/>
      <c r="H36" s="40"/>
      <c r="I36" s="41">
        <f>F36+D36</f>
        <v>2260.0500000000002</v>
      </c>
      <c r="J36" s="401"/>
      <c r="T36" s="387"/>
      <c r="U36" s="388"/>
      <c r="V36" s="387"/>
      <c r="W36" s="388">
        <v>500</v>
      </c>
    </row>
    <row r="37" spans="1:23" s="2" customFormat="1" ht="12" thickBot="1" x14ac:dyDescent="0.25">
      <c r="A37" s="50" t="s">
        <v>34</v>
      </c>
      <c r="B37" s="552"/>
      <c r="C37" s="552"/>
      <c r="D37" s="39"/>
      <c r="E37" s="411"/>
      <c r="F37" s="39"/>
      <c r="G37" s="553"/>
      <c r="H37" s="40"/>
      <c r="I37" s="41"/>
      <c r="J37" s="401"/>
      <c r="T37" s="387"/>
      <c r="U37" s="388"/>
      <c r="V37" s="387"/>
      <c r="W37" s="388">
        <v>300</v>
      </c>
    </row>
    <row r="38" spans="1:23" s="2" customFormat="1" ht="12" thickBot="1" x14ac:dyDescent="0.25">
      <c r="A38" s="399" t="s">
        <v>35</v>
      </c>
      <c r="B38" s="30"/>
      <c r="C38" s="30"/>
      <c r="D38" s="12"/>
      <c r="E38" s="11"/>
      <c r="F38" s="12">
        <f>F224</f>
        <v>1742.3999999999999</v>
      </c>
      <c r="G38" s="27"/>
      <c r="H38" s="14"/>
      <c r="I38" s="28">
        <f t="shared" ref="I38:I43" si="2">F38+D38</f>
        <v>1742.3999999999999</v>
      </c>
      <c r="J38" s="401"/>
      <c r="T38" s="387"/>
      <c r="U38" s="388"/>
      <c r="V38" s="387"/>
      <c r="W38" s="388">
        <v>900</v>
      </c>
    </row>
    <row r="39" spans="1:23" s="2" customFormat="1" ht="12" thickBot="1" x14ac:dyDescent="0.25">
      <c r="A39" s="399" t="s">
        <v>36</v>
      </c>
      <c r="B39" s="11"/>
      <c r="C39" s="11"/>
      <c r="D39" s="10"/>
      <c r="E39" s="11"/>
      <c r="F39" s="12">
        <f>F228</f>
        <v>2119.92</v>
      </c>
      <c r="G39" s="27"/>
      <c r="H39" s="14"/>
      <c r="I39" s="28">
        <f t="shared" si="2"/>
        <v>2119.92</v>
      </c>
      <c r="J39" s="401"/>
      <c r="T39" s="387"/>
      <c r="U39" s="388"/>
      <c r="V39" s="387"/>
      <c r="W39" s="388">
        <v>500</v>
      </c>
    </row>
    <row r="40" spans="1:23" s="2" customFormat="1" ht="12" thickBot="1" x14ac:dyDescent="0.25">
      <c r="A40" s="399" t="s">
        <v>37</v>
      </c>
      <c r="B40" s="30"/>
      <c r="C40" s="30"/>
      <c r="D40" s="12"/>
      <c r="E40" s="11"/>
      <c r="F40" s="12">
        <f>F231</f>
        <v>1452</v>
      </c>
      <c r="G40" s="27"/>
      <c r="H40" s="14"/>
      <c r="I40" s="28">
        <f t="shared" si="2"/>
        <v>1452</v>
      </c>
      <c r="J40" s="401"/>
      <c r="T40" s="387"/>
      <c r="U40" s="388"/>
      <c r="V40" s="387"/>
      <c r="W40" s="388">
        <v>500</v>
      </c>
    </row>
    <row r="41" spans="1:23" s="2" customFormat="1" ht="12" thickBot="1" x14ac:dyDescent="0.25">
      <c r="A41" s="399" t="s">
        <v>38</v>
      </c>
      <c r="B41" s="11"/>
      <c r="C41" s="11"/>
      <c r="D41" s="10"/>
      <c r="E41" s="11"/>
      <c r="F41" s="12">
        <f>F234</f>
        <v>1800</v>
      </c>
      <c r="G41" s="27"/>
      <c r="H41" s="14"/>
      <c r="I41" s="28">
        <f t="shared" si="2"/>
        <v>1800</v>
      </c>
      <c r="J41" s="401"/>
      <c r="T41" s="387"/>
      <c r="U41" s="388"/>
      <c r="V41" s="387"/>
      <c r="W41" s="388">
        <v>500</v>
      </c>
    </row>
    <row r="42" spans="1:23" s="2" customFormat="1" ht="12" thickBot="1" x14ac:dyDescent="0.25">
      <c r="A42" s="399" t="s">
        <v>275</v>
      </c>
      <c r="B42" s="30"/>
      <c r="C42" s="30"/>
      <c r="D42" s="12"/>
      <c r="E42" s="11"/>
      <c r="F42" s="12">
        <f>F240</f>
        <v>3865.54</v>
      </c>
      <c r="G42" s="27"/>
      <c r="H42" s="14"/>
      <c r="I42" s="28">
        <f t="shared" si="2"/>
        <v>3865.54</v>
      </c>
      <c r="J42" s="401"/>
      <c r="T42" s="387"/>
      <c r="U42" s="388"/>
      <c r="V42" s="387"/>
      <c r="W42" s="388">
        <v>900</v>
      </c>
    </row>
    <row r="43" spans="1:23" s="2" customFormat="1" ht="12" thickBot="1" x14ac:dyDescent="0.25">
      <c r="A43" s="38" t="s">
        <v>39</v>
      </c>
      <c r="B43" s="52"/>
      <c r="C43" s="53"/>
      <c r="D43" s="28">
        <f>D38+D39+D40+D41+D42</f>
        <v>0</v>
      </c>
      <c r="E43" s="54"/>
      <c r="F43" s="39">
        <f>F38+F39+F40+F41+F42</f>
        <v>10979.86</v>
      </c>
      <c r="G43" s="48"/>
      <c r="H43" s="55"/>
      <c r="I43" s="41">
        <f t="shared" si="2"/>
        <v>10979.86</v>
      </c>
      <c r="J43" s="401"/>
      <c r="T43" s="387"/>
      <c r="U43" s="388"/>
      <c r="V43" s="387"/>
      <c r="W43" s="388">
        <v>500</v>
      </c>
    </row>
    <row r="44" spans="1:23" s="2" customFormat="1" ht="12" thickBot="1" x14ac:dyDescent="0.25">
      <c r="A44" s="18" t="s">
        <v>40</v>
      </c>
      <c r="B44" s="19"/>
      <c r="C44" s="19"/>
      <c r="D44" s="45">
        <f>D43+D36+D31</f>
        <v>0</v>
      </c>
      <c r="E44" s="19"/>
      <c r="F44" s="21">
        <f>F43+F36+F31</f>
        <v>19338.309999999998</v>
      </c>
      <c r="G44" s="22"/>
      <c r="H44" s="23"/>
      <c r="I44" s="24">
        <f>I43+I36+I31</f>
        <v>19338.309999999998</v>
      </c>
      <c r="J44" s="364"/>
      <c r="T44" s="387"/>
      <c r="U44" s="388"/>
      <c r="V44" s="387"/>
      <c r="W44" s="388">
        <v>900</v>
      </c>
    </row>
    <row r="45" spans="1:23" s="2" customFormat="1" ht="12" thickBot="1" x14ac:dyDescent="0.25">
      <c r="A45" s="54"/>
      <c r="B45" s="367"/>
      <c r="C45" s="367"/>
      <c r="D45" s="56"/>
      <c r="E45" s="367"/>
      <c r="F45" s="56"/>
      <c r="G45" s="57"/>
      <c r="H45" s="11"/>
      <c r="I45" s="56"/>
      <c r="J45" s="364"/>
      <c r="T45" s="387"/>
      <c r="U45" s="388"/>
      <c r="V45" s="387"/>
      <c r="W45" s="388">
        <v>500</v>
      </c>
    </row>
    <row r="46" spans="1:23" s="2" customFormat="1" ht="12" thickBot="1" x14ac:dyDescent="0.25">
      <c r="A46" s="373" t="s">
        <v>41</v>
      </c>
      <c r="B46" s="374"/>
      <c r="C46" s="374"/>
      <c r="D46" s="374"/>
      <c r="E46" s="374"/>
      <c r="F46" s="374"/>
      <c r="G46" s="374"/>
      <c r="H46" s="374"/>
      <c r="I46" s="375"/>
      <c r="J46" s="364"/>
      <c r="T46" s="387"/>
      <c r="U46" s="388"/>
      <c r="V46" s="387"/>
      <c r="W46" s="388">
        <v>500</v>
      </c>
    </row>
    <row r="47" spans="1:23" s="2" customFormat="1" ht="12" thickBot="1" x14ac:dyDescent="0.25">
      <c r="A47" s="54" t="s">
        <v>42</v>
      </c>
      <c r="B47" s="367"/>
      <c r="C47" s="367"/>
      <c r="D47" s="58"/>
      <c r="E47" s="367"/>
      <c r="F47" s="10"/>
      <c r="G47" s="50"/>
      <c r="H47" s="11"/>
      <c r="I47" s="36"/>
      <c r="J47" s="364"/>
      <c r="T47" s="387"/>
      <c r="U47" s="388"/>
      <c r="V47" s="387"/>
      <c r="W47" s="388">
        <v>500</v>
      </c>
    </row>
    <row r="48" spans="1:23" s="2" customFormat="1" ht="12" thickBot="1" x14ac:dyDescent="0.25">
      <c r="A48" s="59" t="s">
        <v>43</v>
      </c>
      <c r="B48" s="365"/>
      <c r="C48" s="367"/>
      <c r="D48" s="60"/>
      <c r="E48" s="367"/>
      <c r="F48" s="28">
        <f t="shared" ref="F48:F53" si="3">F245</f>
        <v>37800</v>
      </c>
      <c r="G48" s="27"/>
      <c r="H48" s="14"/>
      <c r="I48" s="28">
        <f t="shared" ref="I48:I54" si="4">F48+D48</f>
        <v>37800</v>
      </c>
      <c r="J48" s="364"/>
      <c r="T48" s="387"/>
      <c r="U48" s="388"/>
      <c r="V48" s="387"/>
      <c r="W48" s="388">
        <v>900</v>
      </c>
    </row>
    <row r="49" spans="1:23" s="2" customFormat="1" ht="12" thickBot="1" x14ac:dyDescent="0.25">
      <c r="A49" s="59" t="s">
        <v>44</v>
      </c>
      <c r="B49" s="11"/>
      <c r="C49" s="367"/>
      <c r="D49" s="60"/>
      <c r="E49" s="367"/>
      <c r="F49" s="28">
        <f t="shared" si="3"/>
        <v>0</v>
      </c>
      <c r="G49" s="27"/>
      <c r="H49" s="14"/>
      <c r="I49" s="28">
        <f t="shared" si="4"/>
        <v>0</v>
      </c>
      <c r="J49" s="364"/>
      <c r="T49" s="387"/>
      <c r="U49" s="388"/>
      <c r="V49" s="387"/>
      <c r="W49" s="388">
        <v>500</v>
      </c>
    </row>
    <row r="50" spans="1:23" s="2" customFormat="1" ht="12" thickBot="1" x14ac:dyDescent="0.25">
      <c r="A50" s="59" t="s">
        <v>45</v>
      </c>
      <c r="B50" s="11"/>
      <c r="C50" s="400"/>
      <c r="D50" s="60"/>
      <c r="E50" s="400"/>
      <c r="F50" s="28">
        <f t="shared" si="3"/>
        <v>0</v>
      </c>
      <c r="G50" s="27"/>
      <c r="H50" s="14"/>
      <c r="I50" s="28">
        <f t="shared" si="4"/>
        <v>0</v>
      </c>
      <c r="J50" s="401"/>
      <c r="T50" s="387"/>
      <c r="U50" s="388"/>
      <c r="V50" s="387"/>
      <c r="W50" s="388">
        <v>900</v>
      </c>
    </row>
    <row r="51" spans="1:23" s="2" customFormat="1" ht="12" thickBot="1" x14ac:dyDescent="0.25">
      <c r="A51" s="59" t="s">
        <v>46</v>
      </c>
      <c r="B51" s="399"/>
      <c r="C51" s="400"/>
      <c r="D51" s="60"/>
      <c r="E51" s="400"/>
      <c r="F51" s="28">
        <f t="shared" si="3"/>
        <v>2190</v>
      </c>
      <c r="G51" s="27"/>
      <c r="H51" s="14"/>
      <c r="I51" s="28">
        <f t="shared" si="4"/>
        <v>2190</v>
      </c>
      <c r="J51" s="401"/>
      <c r="T51" s="387"/>
      <c r="U51" s="388"/>
      <c r="V51" s="387"/>
      <c r="W51" s="388">
        <v>500</v>
      </c>
    </row>
    <row r="52" spans="1:23" s="2" customFormat="1" ht="12" thickBot="1" x14ac:dyDescent="0.25">
      <c r="A52" s="59" t="s">
        <v>47</v>
      </c>
      <c r="B52" s="365"/>
      <c r="C52" s="367"/>
      <c r="D52" s="60"/>
      <c r="E52" s="367"/>
      <c r="F52" s="28">
        <f t="shared" si="3"/>
        <v>0</v>
      </c>
      <c r="G52" s="27"/>
      <c r="H52" s="14"/>
      <c r="I52" s="28">
        <f t="shared" si="4"/>
        <v>0</v>
      </c>
      <c r="J52" s="364"/>
      <c r="T52" s="387"/>
      <c r="U52" s="388"/>
      <c r="V52" s="387"/>
      <c r="W52" s="388">
        <v>900</v>
      </c>
    </row>
    <row r="53" spans="1:23" s="2" customFormat="1" ht="12" thickBot="1" x14ac:dyDescent="0.25">
      <c r="A53" s="38" t="s">
        <v>48</v>
      </c>
      <c r="B53" s="365"/>
      <c r="C53" s="367"/>
      <c r="D53" s="60"/>
      <c r="E53" s="367"/>
      <c r="F53" s="41">
        <f t="shared" si="3"/>
        <v>39990</v>
      </c>
      <c r="G53" s="27"/>
      <c r="H53" s="14"/>
      <c r="I53" s="41">
        <f t="shared" si="4"/>
        <v>39990</v>
      </c>
      <c r="J53" s="364"/>
      <c r="T53" s="389"/>
      <c r="U53" s="390">
        <f>SUM(U3:U52)</f>
        <v>4000</v>
      </c>
      <c r="V53" s="391"/>
      <c r="W53" s="390">
        <f>SUM(W3:W52)</f>
        <v>32300</v>
      </c>
    </row>
    <row r="54" spans="1:23" s="2" customFormat="1" ht="12" thickBot="1" x14ac:dyDescent="0.25">
      <c r="A54" s="54" t="s">
        <v>49</v>
      </c>
      <c r="B54" s="367"/>
      <c r="C54" s="367"/>
      <c r="D54" s="60"/>
      <c r="E54" s="367"/>
      <c r="F54" s="61">
        <f>F253</f>
        <v>16300</v>
      </c>
      <c r="G54" s="27"/>
      <c r="H54" s="14"/>
      <c r="I54" s="41">
        <f t="shared" si="4"/>
        <v>16300</v>
      </c>
      <c r="J54" s="364"/>
    </row>
    <row r="55" spans="1:23" s="2" customFormat="1" ht="12" thickBot="1" x14ac:dyDescent="0.25">
      <c r="A55" s="18" t="s">
        <v>50</v>
      </c>
      <c r="B55" s="19"/>
      <c r="C55" s="19"/>
      <c r="D55" s="62"/>
      <c r="E55" s="19"/>
      <c r="F55" s="21">
        <f>SUM(F53+F54)</f>
        <v>56290</v>
      </c>
      <c r="G55" s="63"/>
      <c r="H55" s="47"/>
      <c r="I55" s="24">
        <f>I53+I54</f>
        <v>56290</v>
      </c>
      <c r="J55" s="364"/>
    </row>
    <row r="56" spans="1:23" s="2" customFormat="1" ht="12" thickBot="1" x14ac:dyDescent="0.25">
      <c r="A56" s="54"/>
      <c r="B56" s="367"/>
      <c r="C56" s="367"/>
      <c r="D56" s="64"/>
      <c r="E56" s="367"/>
      <c r="F56" s="56"/>
      <c r="G56" s="59"/>
      <c r="H56" s="367"/>
      <c r="I56" s="56"/>
      <c r="J56" s="364"/>
    </row>
    <row r="57" spans="1:23" s="2" customFormat="1" ht="12" thickBot="1" x14ac:dyDescent="0.25">
      <c r="A57" s="373" t="s">
        <v>51</v>
      </c>
      <c r="B57" s="374"/>
      <c r="C57" s="374"/>
      <c r="D57" s="374"/>
      <c r="E57" s="374"/>
      <c r="F57" s="374"/>
      <c r="G57" s="374"/>
      <c r="H57" s="374"/>
      <c r="I57" s="375"/>
      <c r="J57" s="364"/>
    </row>
    <row r="58" spans="1:23" s="2" customFormat="1" ht="12" thickBot="1" x14ac:dyDescent="0.25">
      <c r="A58" s="65" t="s">
        <v>52</v>
      </c>
      <c r="B58" s="367"/>
      <c r="C58" s="367"/>
      <c r="D58" s="66"/>
      <c r="E58" s="367"/>
      <c r="F58" s="67">
        <f>F260</f>
        <v>0</v>
      </c>
      <c r="G58" s="13"/>
      <c r="H58" s="40"/>
      <c r="I58" s="15">
        <f t="shared" ref="I58:I63" si="5">F58+D58</f>
        <v>0</v>
      </c>
      <c r="J58" s="364"/>
    </row>
    <row r="59" spans="1:23" s="2" customFormat="1" ht="12" thickBot="1" x14ac:dyDescent="0.25">
      <c r="A59" s="65" t="s">
        <v>53</v>
      </c>
      <c r="B59" s="367"/>
      <c r="C59" s="367"/>
      <c r="D59" s="68"/>
      <c r="E59" s="367"/>
      <c r="F59" s="69">
        <f>F263</f>
        <v>0</v>
      </c>
      <c r="G59" s="13"/>
      <c r="H59" s="40"/>
      <c r="I59" s="28">
        <f t="shared" si="5"/>
        <v>0</v>
      </c>
      <c r="J59" s="364"/>
    </row>
    <row r="60" spans="1:23" s="2" customFormat="1" ht="12" thickBot="1" x14ac:dyDescent="0.25">
      <c r="A60" s="65" t="s">
        <v>54</v>
      </c>
      <c r="B60" s="367"/>
      <c r="C60" s="367"/>
      <c r="D60" s="68"/>
      <c r="E60" s="367"/>
      <c r="F60" s="69">
        <f>F266</f>
        <v>0</v>
      </c>
      <c r="G60" s="13"/>
      <c r="H60" s="40"/>
      <c r="I60" s="28">
        <f t="shared" si="5"/>
        <v>0</v>
      </c>
      <c r="J60" s="70"/>
    </row>
    <row r="61" spans="1:23" s="2" customFormat="1" ht="12" thickBot="1" x14ac:dyDescent="0.25">
      <c r="A61" s="65" t="s">
        <v>55</v>
      </c>
      <c r="B61" s="367"/>
      <c r="C61" s="367"/>
      <c r="D61" s="68"/>
      <c r="E61" s="367"/>
      <c r="F61" s="71">
        <f t="shared" ref="F61:F62" si="6">F267</f>
        <v>2420</v>
      </c>
      <c r="G61" s="13"/>
      <c r="H61" s="40"/>
      <c r="I61" s="28">
        <f t="shared" si="5"/>
        <v>2420</v>
      </c>
      <c r="J61" s="364"/>
    </row>
    <row r="62" spans="1:23" s="2" customFormat="1" ht="12" thickBot="1" x14ac:dyDescent="0.25">
      <c r="A62" s="65" t="s">
        <v>56</v>
      </c>
      <c r="B62" s="367"/>
      <c r="C62" s="367"/>
      <c r="D62" s="68"/>
      <c r="E62" s="367"/>
      <c r="F62" s="69">
        <f t="shared" si="6"/>
        <v>0</v>
      </c>
      <c r="G62" s="13"/>
      <c r="H62" s="40"/>
      <c r="I62" s="28">
        <f t="shared" si="5"/>
        <v>0</v>
      </c>
      <c r="J62" s="364"/>
    </row>
    <row r="63" spans="1:23" s="2" customFormat="1" ht="12" thickBot="1" x14ac:dyDescent="0.25">
      <c r="A63" s="65" t="s">
        <v>57</v>
      </c>
      <c r="B63" s="367"/>
      <c r="C63" s="367"/>
      <c r="D63" s="68"/>
      <c r="E63" s="367"/>
      <c r="F63" s="71">
        <f>F271</f>
        <v>3630</v>
      </c>
      <c r="G63" s="13"/>
      <c r="H63" s="40"/>
      <c r="I63" s="28">
        <f t="shared" si="5"/>
        <v>3630</v>
      </c>
      <c r="J63" s="70"/>
    </row>
    <row r="64" spans="1:23" s="2" customFormat="1" ht="12" thickBot="1" x14ac:dyDescent="0.25">
      <c r="A64" s="18" t="s">
        <v>59</v>
      </c>
      <c r="B64" s="19"/>
      <c r="C64" s="19"/>
      <c r="D64" s="62"/>
      <c r="E64" s="19"/>
      <c r="F64" s="21">
        <f>F58+F59+F60+F61+F62+F63</f>
        <v>6050</v>
      </c>
      <c r="G64" s="72"/>
      <c r="H64" s="47"/>
      <c r="I64" s="24">
        <f>SUM(I58:I63)</f>
        <v>6050</v>
      </c>
      <c r="J64" s="364"/>
    </row>
    <row r="65" spans="1:18" s="2" customFormat="1" ht="12" thickBot="1" x14ac:dyDescent="0.25">
      <c r="A65" s="11"/>
      <c r="B65" s="11"/>
      <c r="D65" s="366"/>
      <c r="E65" s="11"/>
      <c r="G65" s="52"/>
      <c r="H65" s="11"/>
      <c r="I65" s="11"/>
      <c r="J65" s="364"/>
    </row>
    <row r="66" spans="1:18" s="2" customFormat="1" ht="12" thickBot="1" x14ac:dyDescent="0.25">
      <c r="A66" s="527" t="s">
        <v>60</v>
      </c>
      <c r="B66" s="528"/>
      <c r="C66" s="73"/>
      <c r="D66" s="74"/>
      <c r="E66" s="11"/>
      <c r="F66" s="61">
        <f>(F64+F55+F44+F17+F7+F28)*0.05</f>
        <v>16123.809645000001</v>
      </c>
      <c r="G66" s="332"/>
      <c r="H66" s="14"/>
      <c r="I66" s="41">
        <f>F66+D66</f>
        <v>16123.809645000001</v>
      </c>
      <c r="J66" s="364"/>
      <c r="R66" s="318"/>
    </row>
    <row r="67" spans="1:18" s="2" customFormat="1" ht="12" thickBot="1" x14ac:dyDescent="0.25">
      <c r="A67" s="529"/>
      <c r="B67" s="530"/>
      <c r="C67" s="75"/>
      <c r="D67" s="11"/>
      <c r="E67" s="11"/>
      <c r="G67" s="366"/>
      <c r="H67" s="11"/>
      <c r="I67" s="11"/>
      <c r="J67" s="364"/>
      <c r="R67" s="318"/>
    </row>
    <row r="68" spans="1:18" s="2" customFormat="1" ht="12" thickBot="1" x14ac:dyDescent="0.25">
      <c r="A68" s="76"/>
      <c r="B68" s="76"/>
      <c r="C68" s="77"/>
      <c r="D68" s="11"/>
      <c r="E68" s="11"/>
      <c r="F68" s="1"/>
      <c r="G68" s="1"/>
      <c r="H68" s="11"/>
      <c r="I68" s="11"/>
      <c r="J68" s="364"/>
      <c r="R68" s="318"/>
    </row>
    <row r="69" spans="1:18" s="2" customFormat="1" ht="12" thickBot="1" x14ac:dyDescent="0.25">
      <c r="A69" s="531" t="s">
        <v>61</v>
      </c>
      <c r="B69" s="532"/>
      <c r="C69" s="11"/>
      <c r="D69" s="78"/>
      <c r="E69" s="11"/>
      <c r="F69" s="78"/>
      <c r="G69" s="366"/>
      <c r="H69" s="11"/>
      <c r="I69" s="51"/>
      <c r="J69" s="364"/>
      <c r="R69" s="318"/>
    </row>
    <row r="70" spans="1:18" s="2" customFormat="1" ht="12" thickBot="1" x14ac:dyDescent="0.25">
      <c r="A70" s="79"/>
      <c r="B70" s="80"/>
      <c r="C70" s="11"/>
      <c r="D70" s="30"/>
      <c r="E70" s="30"/>
      <c r="F70" s="30"/>
      <c r="G70" s="81"/>
      <c r="H70" s="30"/>
      <c r="I70" s="30"/>
      <c r="J70" s="70"/>
      <c r="K70" s="11"/>
      <c r="R70" s="318"/>
    </row>
    <row r="71" spans="1:18" s="2" customFormat="1" ht="12" thickBot="1" x14ac:dyDescent="0.25">
      <c r="A71" s="38" t="s">
        <v>62</v>
      </c>
      <c r="B71" s="367"/>
      <c r="C71" s="367"/>
      <c r="D71" s="61">
        <f>D64+D55+D44+D28+D17+D7</f>
        <v>2000</v>
      </c>
      <c r="E71" s="40"/>
      <c r="F71" s="61">
        <f>F7+F17+F28+F44+F55+F64+F66</f>
        <v>338600.00254500005</v>
      </c>
      <c r="G71" s="82"/>
      <c r="H71" s="40"/>
      <c r="I71" s="83">
        <f>I66+I64+I55+I44+I28+I17+I7</f>
        <v>340600.002545</v>
      </c>
      <c r="J71" s="364"/>
      <c r="R71" s="318"/>
    </row>
    <row r="72" spans="1:18" s="2" customForma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70"/>
      <c r="K72" s="11"/>
      <c r="R72" s="318"/>
    </row>
    <row r="73" spans="1:18" s="2" customFormat="1" ht="12" thickBot="1" x14ac:dyDescent="0.25">
      <c r="A73" s="84"/>
      <c r="B73" s="11"/>
      <c r="C73" s="11"/>
      <c r="D73" s="11"/>
      <c r="E73" s="11"/>
      <c r="F73" s="11"/>
      <c r="G73" s="11"/>
      <c r="H73" s="11"/>
      <c r="I73" s="11"/>
      <c r="J73" s="364"/>
      <c r="M73" s="1"/>
      <c r="R73" s="318"/>
    </row>
    <row r="74" spans="1:18" ht="23.25" thickBot="1" x14ac:dyDescent="0.25">
      <c r="A74" s="533" t="s">
        <v>63</v>
      </c>
      <c r="B74" s="534"/>
      <c r="C74" s="85"/>
      <c r="D74" s="86" t="s">
        <v>1</v>
      </c>
      <c r="E74" s="87" t="s">
        <v>2</v>
      </c>
      <c r="F74" s="88" t="s">
        <v>64</v>
      </c>
      <c r="G74" s="364"/>
      <c r="H74" s="364"/>
      <c r="I74" s="364"/>
      <c r="J74" s="364"/>
      <c r="Q74" s="2"/>
      <c r="R74" s="318"/>
    </row>
    <row r="75" spans="1:18" ht="12" thickBot="1" x14ac:dyDescent="0.25">
      <c r="A75" s="535" t="s">
        <v>65</v>
      </c>
      <c r="B75" s="536"/>
      <c r="C75" s="89"/>
      <c r="D75" s="90"/>
      <c r="E75" s="91"/>
      <c r="F75" s="92"/>
      <c r="G75" s="364"/>
      <c r="H75" s="364"/>
      <c r="I75" s="364"/>
      <c r="J75" s="364"/>
      <c r="Q75" s="2"/>
      <c r="R75" s="318"/>
    </row>
    <row r="76" spans="1:18" x14ac:dyDescent="0.2">
      <c r="A76" s="93" t="s">
        <v>66</v>
      </c>
      <c r="B76" s="94"/>
      <c r="C76" s="346"/>
      <c r="D76" s="95"/>
      <c r="E76" s="96"/>
      <c r="F76" s="330"/>
      <c r="G76" s="70"/>
      <c r="H76" s="364"/>
      <c r="I76" s="70"/>
      <c r="J76" s="364"/>
      <c r="Q76" s="2"/>
      <c r="R76" s="318"/>
    </row>
    <row r="77" spans="1:18" x14ac:dyDescent="0.2">
      <c r="A77" s="537" t="s">
        <v>67</v>
      </c>
      <c r="B77" s="537"/>
      <c r="C77" s="364"/>
      <c r="D77" s="98"/>
      <c r="E77" s="336">
        <v>4500</v>
      </c>
      <c r="F77" s="99">
        <f>E77</f>
        <v>4500</v>
      </c>
      <c r="G77" s="364"/>
      <c r="H77" s="364"/>
      <c r="I77" s="364"/>
      <c r="J77" s="364"/>
      <c r="M77" s="2"/>
      <c r="Q77" s="2"/>
      <c r="R77" s="318"/>
    </row>
    <row r="78" spans="1:18" x14ac:dyDescent="0.2">
      <c r="A78" s="100" t="s">
        <v>68</v>
      </c>
      <c r="B78" s="101"/>
      <c r="C78" s="102"/>
      <c r="D78" s="98"/>
      <c r="E78" s="336"/>
      <c r="F78" s="99">
        <f t="shared" ref="F78:F84" si="7">E78</f>
        <v>0</v>
      </c>
      <c r="G78" s="364"/>
      <c r="H78" s="364"/>
      <c r="I78" s="364"/>
      <c r="J78" s="364"/>
      <c r="M78" s="103"/>
      <c r="Q78" s="2"/>
      <c r="R78" s="318"/>
    </row>
    <row r="79" spans="1:18" x14ac:dyDescent="0.2">
      <c r="A79" s="104" t="s">
        <v>69</v>
      </c>
      <c r="B79" s="105"/>
      <c r="C79" s="105"/>
      <c r="D79" s="98"/>
      <c r="E79" s="352"/>
      <c r="F79" s="99">
        <f t="shared" si="7"/>
        <v>0</v>
      </c>
      <c r="G79" s="364"/>
      <c r="H79" s="364"/>
      <c r="I79" s="364"/>
      <c r="J79" s="364"/>
      <c r="M79" s="103"/>
      <c r="Q79" s="2"/>
      <c r="R79" s="318"/>
    </row>
    <row r="80" spans="1:18" x14ac:dyDescent="0.2">
      <c r="A80" s="106" t="s">
        <v>70</v>
      </c>
      <c r="B80" s="94"/>
      <c r="C80" s="107"/>
      <c r="D80" s="98"/>
      <c r="E80" s="352"/>
      <c r="F80" s="99">
        <f t="shared" si="7"/>
        <v>0</v>
      </c>
      <c r="G80" s="364"/>
      <c r="H80" s="364"/>
      <c r="I80" s="364"/>
      <c r="J80" s="364"/>
      <c r="M80" s="103"/>
      <c r="Q80" s="2"/>
      <c r="R80" s="318"/>
    </row>
    <row r="81" spans="1:18" x14ac:dyDescent="0.2">
      <c r="A81" s="100" t="s">
        <v>68</v>
      </c>
      <c r="B81" s="101"/>
      <c r="C81" s="102"/>
      <c r="D81" s="98"/>
      <c r="E81" s="352"/>
      <c r="F81" s="99">
        <f t="shared" si="7"/>
        <v>0</v>
      </c>
      <c r="G81" s="364"/>
      <c r="H81" s="364"/>
      <c r="I81" s="364"/>
      <c r="J81" s="364"/>
      <c r="Q81" s="2"/>
      <c r="R81" s="318"/>
    </row>
    <row r="82" spans="1:18" x14ac:dyDescent="0.2">
      <c r="A82" s="104" t="s">
        <v>71</v>
      </c>
      <c r="B82" s="105"/>
      <c r="C82" s="105"/>
      <c r="D82" s="98"/>
      <c r="E82" s="352"/>
      <c r="F82" s="99">
        <f t="shared" si="7"/>
        <v>0</v>
      </c>
      <c r="G82" s="364"/>
      <c r="H82" s="364"/>
      <c r="I82" s="364"/>
      <c r="J82" s="364"/>
      <c r="Q82" s="2"/>
      <c r="R82" s="318"/>
    </row>
    <row r="83" spans="1:18" x14ac:dyDescent="0.2">
      <c r="A83" s="106" t="s">
        <v>70</v>
      </c>
      <c r="B83" s="94"/>
      <c r="C83" s="107"/>
      <c r="D83" s="98"/>
      <c r="E83" s="352"/>
      <c r="F83" s="99">
        <f t="shared" si="7"/>
        <v>0</v>
      </c>
      <c r="G83" s="364"/>
      <c r="H83" s="364"/>
      <c r="I83" s="364"/>
      <c r="J83" s="364"/>
      <c r="Q83" s="2"/>
      <c r="R83" s="318"/>
    </row>
    <row r="84" spans="1:18" x14ac:dyDescent="0.2">
      <c r="A84" s="100" t="s">
        <v>68</v>
      </c>
      <c r="B84" s="101"/>
      <c r="C84" s="102"/>
      <c r="D84" s="98"/>
      <c r="E84" s="352"/>
      <c r="F84" s="99">
        <f t="shared" si="7"/>
        <v>0</v>
      </c>
      <c r="G84" s="364"/>
      <c r="H84" s="94"/>
      <c r="J84" s="364"/>
      <c r="Q84" s="2"/>
      <c r="R84" s="318"/>
    </row>
    <row r="85" spans="1:18" ht="12" thickBot="1" x14ac:dyDescent="0.25">
      <c r="A85" s="106"/>
      <c r="B85" s="94"/>
      <c r="C85" s="108" t="s">
        <v>72</v>
      </c>
      <c r="D85" s="109"/>
      <c r="E85" s="402">
        <f>SUM(E77:E84)</f>
        <v>4500</v>
      </c>
      <c r="F85" s="110">
        <f>E85</f>
        <v>4500</v>
      </c>
      <c r="G85" s="364"/>
      <c r="H85" s="94"/>
      <c r="I85" s="70"/>
      <c r="J85" s="364"/>
      <c r="Q85" s="2"/>
      <c r="R85" s="318"/>
    </row>
    <row r="86" spans="1:18" ht="12" thickBot="1" x14ac:dyDescent="0.25">
      <c r="A86" s="538" t="s">
        <v>73</v>
      </c>
      <c r="B86" s="539"/>
      <c r="C86" s="540"/>
      <c r="D86" s="111">
        <v>2000</v>
      </c>
      <c r="E86" s="112">
        <v>300000</v>
      </c>
      <c r="F86" s="113">
        <f>SUM(D86:E86)</f>
        <v>302000</v>
      </c>
      <c r="G86" s="94"/>
      <c r="H86" s="364"/>
      <c r="J86" s="364"/>
      <c r="Q86" s="2"/>
      <c r="R86" s="318"/>
    </row>
    <row r="87" spans="1:18" ht="12" thickBot="1" x14ac:dyDescent="0.25">
      <c r="A87" s="106"/>
      <c r="B87" s="94"/>
      <c r="C87" s="108"/>
      <c r="D87" s="108"/>
      <c r="E87" s="108"/>
      <c r="F87" s="114"/>
      <c r="G87" s="29"/>
      <c r="H87" s="364"/>
      <c r="I87" s="364"/>
      <c r="J87" s="364"/>
      <c r="Q87" s="2"/>
      <c r="R87" s="318"/>
    </row>
    <row r="88" spans="1:18" ht="12" thickBot="1" x14ac:dyDescent="0.25">
      <c r="A88" s="535" t="s">
        <v>74</v>
      </c>
      <c r="B88" s="536"/>
      <c r="C88" s="89"/>
      <c r="D88" s="90"/>
      <c r="E88" s="115"/>
      <c r="F88" s="116"/>
      <c r="G88" s="65"/>
      <c r="H88" s="65"/>
      <c r="I88" s="94"/>
      <c r="J88" s="364"/>
      <c r="M88" s="2"/>
      <c r="Q88" s="2"/>
      <c r="R88" s="318"/>
    </row>
    <row r="89" spans="1:18" s="2" customFormat="1" x14ac:dyDescent="0.2">
      <c r="A89" s="117" t="s">
        <v>75</v>
      </c>
      <c r="B89" s="118" t="s">
        <v>76</v>
      </c>
      <c r="C89" s="119" t="s">
        <v>77</v>
      </c>
      <c r="D89" s="120"/>
      <c r="E89" s="117"/>
      <c r="F89" s="97"/>
      <c r="G89" s="65"/>
      <c r="H89" s="65"/>
      <c r="I89" s="11"/>
      <c r="J89" s="364"/>
      <c r="R89" s="318"/>
    </row>
    <row r="90" spans="1:18" s="2" customFormat="1" x14ac:dyDescent="0.2">
      <c r="A90" s="121" t="s">
        <v>78</v>
      </c>
      <c r="B90" s="122">
        <v>52</v>
      </c>
      <c r="C90" s="123">
        <v>200</v>
      </c>
      <c r="D90" s="124"/>
      <c r="E90" s="125">
        <f>(B90*C90)</f>
        <v>10400</v>
      </c>
      <c r="F90" s="126">
        <f>SUM(D90:E90)</f>
        <v>10400</v>
      </c>
      <c r="G90" s="65"/>
      <c r="H90" s="65"/>
      <c r="I90" s="11"/>
      <c r="J90" s="364"/>
      <c r="R90" s="318"/>
    </row>
    <row r="91" spans="1:18" s="2" customFormat="1" x14ac:dyDescent="0.2">
      <c r="A91" s="127" t="s">
        <v>79</v>
      </c>
      <c r="B91" s="128">
        <v>21</v>
      </c>
      <c r="C91" s="129">
        <v>400</v>
      </c>
      <c r="D91" s="130"/>
      <c r="E91" s="131">
        <f>(B91*C91)</f>
        <v>8400</v>
      </c>
      <c r="F91" s="132">
        <f>SUM(D91:E91)</f>
        <v>8400</v>
      </c>
      <c r="G91" s="65"/>
      <c r="H91" s="65"/>
      <c r="I91" s="11"/>
      <c r="J91" s="364"/>
      <c r="M91" s="1"/>
      <c r="R91" s="318"/>
    </row>
    <row r="92" spans="1:18" x14ac:dyDescent="0.2">
      <c r="A92" s="127" t="s">
        <v>80</v>
      </c>
      <c r="B92" s="128">
        <v>51</v>
      </c>
      <c r="C92" s="129">
        <v>300</v>
      </c>
      <c r="D92" s="130"/>
      <c r="E92" s="131">
        <f>(B92*C92)</f>
        <v>15300</v>
      </c>
      <c r="F92" s="132">
        <f>SUM(D92:E92)</f>
        <v>15300</v>
      </c>
      <c r="G92" s="65"/>
      <c r="H92" s="364"/>
      <c r="I92" s="364"/>
      <c r="J92" s="364"/>
      <c r="Q92" s="2"/>
      <c r="R92" s="318"/>
    </row>
    <row r="93" spans="1:18" x14ac:dyDescent="0.2">
      <c r="A93" s="94"/>
      <c r="B93" s="94"/>
      <c r="C93" s="94"/>
      <c r="D93" s="130"/>
      <c r="E93" s="131"/>
      <c r="F93" s="132"/>
      <c r="G93" s="364"/>
      <c r="H93" s="364"/>
      <c r="I93" s="364"/>
      <c r="J93" s="364"/>
      <c r="Q93" s="2"/>
      <c r="R93" s="318"/>
    </row>
    <row r="94" spans="1:18" x14ac:dyDescent="0.2">
      <c r="A94" s="133" t="s">
        <v>81</v>
      </c>
      <c r="B94" s="134"/>
      <c r="C94" s="134"/>
      <c r="D94" s="98"/>
      <c r="E94" s="131"/>
      <c r="F94" s="132"/>
      <c r="G94" s="364"/>
      <c r="H94" s="364"/>
      <c r="I94" s="364"/>
      <c r="J94" s="364"/>
      <c r="Q94" s="2"/>
      <c r="R94" s="318"/>
    </row>
    <row r="95" spans="1:18" x14ac:dyDescent="0.2">
      <c r="A95" s="94"/>
      <c r="B95" s="94"/>
      <c r="C95" s="94"/>
      <c r="D95" s="98"/>
      <c r="E95" s="131"/>
      <c r="F95" s="132"/>
      <c r="G95" s="364"/>
      <c r="H95" s="364"/>
      <c r="I95" s="364"/>
      <c r="J95" s="364"/>
      <c r="Q95" s="2"/>
      <c r="R95" s="318"/>
    </row>
    <row r="96" spans="1:18" x14ac:dyDescent="0.2">
      <c r="A96" s="133" t="s">
        <v>82</v>
      </c>
      <c r="B96" s="134"/>
      <c r="C96" s="134"/>
      <c r="D96" s="98"/>
      <c r="E96" s="131"/>
      <c r="F96" s="132"/>
      <c r="G96" s="364"/>
      <c r="H96" s="364"/>
      <c r="I96" s="70"/>
      <c r="J96" s="364"/>
      <c r="Q96" s="2"/>
      <c r="R96" s="318"/>
    </row>
    <row r="97" spans="1:20" ht="24.75" customHeight="1" thickBot="1" x14ac:dyDescent="0.25">
      <c r="A97" s="94"/>
      <c r="B97" s="94"/>
      <c r="C97" s="135" t="s">
        <v>83</v>
      </c>
      <c r="D97" s="109"/>
      <c r="E97" s="403">
        <f>SUM(E90,E91,E92,E94,E96)</f>
        <v>34100</v>
      </c>
      <c r="F97" s="136">
        <f>SUM(F90,F91,F92,F94,F96)</f>
        <v>34100</v>
      </c>
      <c r="G97" s="364"/>
      <c r="H97" s="364"/>
      <c r="I97" s="551"/>
      <c r="J97" s="551"/>
      <c r="K97" s="551"/>
      <c r="L97" s="551"/>
      <c r="M97" s="551"/>
      <c r="N97" s="551"/>
      <c r="O97" s="551"/>
      <c r="P97" s="551"/>
      <c r="Q97" s="2"/>
      <c r="R97" s="318"/>
    </row>
    <row r="98" spans="1:20" ht="12" thickBot="1" x14ac:dyDescent="0.25">
      <c r="A98" s="548" t="s">
        <v>84</v>
      </c>
      <c r="B98" s="549"/>
      <c r="C98" s="368"/>
      <c r="D98" s="137">
        <f>SUM(D77:D88)</f>
        <v>2000</v>
      </c>
      <c r="E98" s="138">
        <f>SUM(E85,E86,E97)</f>
        <v>338600</v>
      </c>
      <c r="F98" s="139">
        <f>SUM(F85,F86,F97)</f>
        <v>340600</v>
      </c>
      <c r="G98" s="364"/>
      <c r="H98" s="364"/>
      <c r="I98" s="218"/>
      <c r="J98" s="364"/>
      <c r="Q98" s="2"/>
      <c r="R98" s="318"/>
    </row>
    <row r="99" spans="1:20" x14ac:dyDescent="0.2">
      <c r="A99" s="364" t="s">
        <v>85</v>
      </c>
      <c r="B99" s="140"/>
      <c r="C99" s="140"/>
      <c r="D99" s="108"/>
      <c r="E99" s="108"/>
      <c r="F99" s="364"/>
      <c r="G99" s="364"/>
      <c r="H99" s="364"/>
      <c r="I99" s="364"/>
      <c r="J99" s="364"/>
      <c r="Q99" s="2"/>
      <c r="R99" s="318"/>
    </row>
    <row r="100" spans="1:20" x14ac:dyDescent="0.2">
      <c r="A100" s="141"/>
      <c r="B100" s="141"/>
      <c r="C100" s="141"/>
      <c r="D100" s="141"/>
      <c r="E100" s="141"/>
      <c r="F100" s="364"/>
      <c r="G100" s="364"/>
      <c r="H100" s="364"/>
      <c r="I100" s="364"/>
      <c r="J100" s="364"/>
      <c r="Q100" s="2"/>
      <c r="R100" s="318"/>
    </row>
    <row r="101" spans="1:20" ht="12" thickBot="1" x14ac:dyDescent="0.25">
      <c r="A101" s="367" t="s">
        <v>86</v>
      </c>
      <c r="B101" s="364"/>
      <c r="C101" s="364"/>
      <c r="D101" s="550" t="s">
        <v>87</v>
      </c>
      <c r="E101" s="550"/>
      <c r="F101" s="550"/>
      <c r="G101" s="142"/>
      <c r="H101" s="364"/>
      <c r="I101" s="141"/>
      <c r="J101" s="364"/>
      <c r="Q101" s="2"/>
      <c r="R101" s="318"/>
    </row>
    <row r="102" spans="1:20" s="2" customFormat="1" x14ac:dyDescent="0.2">
      <c r="A102" s="521" t="s">
        <v>88</v>
      </c>
      <c r="B102" s="523" t="s">
        <v>89</v>
      </c>
      <c r="C102" s="524"/>
      <c r="D102" s="524"/>
      <c r="E102" s="524"/>
      <c r="F102" s="525"/>
      <c r="G102" s="143" t="s">
        <v>90</v>
      </c>
      <c r="H102" s="11"/>
      <c r="I102" s="11"/>
      <c r="J102" s="364"/>
      <c r="M102" s="1"/>
      <c r="N102" s="1"/>
      <c r="O102" s="1"/>
      <c r="P102" s="1"/>
      <c r="R102" s="318"/>
      <c r="S102" s="1"/>
      <c r="T102" s="1"/>
    </row>
    <row r="103" spans="1:20" s="2" customFormat="1" ht="68.25" thickBot="1" x14ac:dyDescent="0.25">
      <c r="A103" s="522"/>
      <c r="B103" s="144" t="s">
        <v>91</v>
      </c>
      <c r="C103" s="144" t="s">
        <v>272</v>
      </c>
      <c r="D103" s="144" t="s">
        <v>273</v>
      </c>
      <c r="E103" s="144" t="s">
        <v>274</v>
      </c>
      <c r="F103" s="145" t="s">
        <v>93</v>
      </c>
      <c r="G103" s="146" t="s">
        <v>62</v>
      </c>
      <c r="H103" s="11"/>
      <c r="I103" s="11"/>
      <c r="J103" s="364"/>
      <c r="M103" s="1"/>
      <c r="N103" s="1"/>
      <c r="O103" s="1"/>
      <c r="P103" s="1"/>
      <c r="R103" s="318"/>
      <c r="S103" s="1"/>
      <c r="T103" s="1"/>
    </row>
    <row r="104" spans="1:20" s="2" customFormat="1" x14ac:dyDescent="0.2">
      <c r="A104" s="147" t="s">
        <v>94</v>
      </c>
      <c r="B104" s="148"/>
      <c r="C104" s="358">
        <v>0.1</v>
      </c>
      <c r="D104" s="358">
        <v>0</v>
      </c>
      <c r="E104" s="358">
        <v>0.1</v>
      </c>
      <c r="F104" s="149">
        <f t="shared" ref="F104:F112" si="8">SUM(B104:E104)</f>
        <v>0.2</v>
      </c>
      <c r="G104" s="150">
        <f>SUM(B104:E104)</f>
        <v>0.2</v>
      </c>
      <c r="H104" s="11"/>
      <c r="I104" s="30"/>
      <c r="J104" s="364"/>
      <c r="M104" s="1"/>
      <c r="N104" s="1"/>
      <c r="O104" s="1"/>
      <c r="P104" s="1"/>
      <c r="R104" s="318"/>
      <c r="S104" s="1"/>
      <c r="T104" s="1"/>
    </row>
    <row r="105" spans="1:20" s="2" customFormat="1" x14ac:dyDescent="0.2">
      <c r="A105" s="151" t="s">
        <v>95</v>
      </c>
      <c r="B105" s="152"/>
      <c r="C105" s="131">
        <v>0.2</v>
      </c>
      <c r="D105" s="131">
        <v>0</v>
      </c>
      <c r="E105" s="131">
        <v>0</v>
      </c>
      <c r="F105" s="153">
        <f t="shared" si="8"/>
        <v>0.2</v>
      </c>
      <c r="G105" s="154">
        <f t="shared" ref="G105:G111" si="9">SUM(B105:E105)</f>
        <v>0.2</v>
      </c>
      <c r="H105" s="11"/>
      <c r="I105" s="30"/>
      <c r="J105" s="364"/>
      <c r="M105" s="1"/>
      <c r="N105" s="1"/>
      <c r="O105" s="1"/>
      <c r="P105" s="1"/>
      <c r="R105" s="318"/>
      <c r="S105" s="1"/>
      <c r="T105" s="1"/>
    </row>
    <row r="106" spans="1:20" s="2" customFormat="1" x14ac:dyDescent="0.2">
      <c r="A106" s="151" t="s">
        <v>96</v>
      </c>
      <c r="B106" s="152"/>
      <c r="C106" s="131">
        <v>0.2</v>
      </c>
      <c r="D106" s="131">
        <v>0</v>
      </c>
      <c r="E106" s="131">
        <v>0</v>
      </c>
      <c r="F106" s="153">
        <f t="shared" si="8"/>
        <v>0.2</v>
      </c>
      <c r="G106" s="154">
        <f t="shared" si="9"/>
        <v>0.2</v>
      </c>
      <c r="H106" s="11"/>
      <c r="I106" s="30"/>
      <c r="J106" s="364"/>
      <c r="M106" s="1"/>
      <c r="N106" s="1"/>
      <c r="O106" s="1"/>
      <c r="P106" s="1"/>
      <c r="R106" s="318"/>
      <c r="S106" s="1"/>
      <c r="T106" s="1"/>
    </row>
    <row r="107" spans="1:20" s="2" customFormat="1" x14ac:dyDescent="0.2">
      <c r="A107" s="151" t="s">
        <v>97</v>
      </c>
      <c r="B107" s="152"/>
      <c r="C107" s="131">
        <v>0.2</v>
      </c>
      <c r="D107" s="131">
        <v>0</v>
      </c>
      <c r="E107" s="131">
        <v>0</v>
      </c>
      <c r="F107" s="153">
        <f t="shared" si="8"/>
        <v>0.2</v>
      </c>
      <c r="G107" s="154">
        <f t="shared" si="9"/>
        <v>0.2</v>
      </c>
      <c r="H107" s="11"/>
      <c r="I107" s="30"/>
      <c r="J107" s="364"/>
      <c r="M107" s="1"/>
      <c r="N107" s="1"/>
      <c r="O107" s="1"/>
      <c r="P107" s="1"/>
      <c r="R107" s="318"/>
      <c r="S107" s="1"/>
      <c r="T107" s="1"/>
    </row>
    <row r="108" spans="1:20" s="2" customFormat="1" x14ac:dyDescent="0.2">
      <c r="A108" s="151" t="s">
        <v>98</v>
      </c>
      <c r="B108" s="152"/>
      <c r="C108" s="131">
        <v>0</v>
      </c>
      <c r="D108" s="131">
        <v>0</v>
      </c>
      <c r="E108" s="131">
        <v>0.2</v>
      </c>
      <c r="F108" s="153">
        <f t="shared" si="8"/>
        <v>0.2</v>
      </c>
      <c r="G108" s="154">
        <f t="shared" si="9"/>
        <v>0.2</v>
      </c>
      <c r="H108" s="11"/>
      <c r="I108" s="30"/>
      <c r="J108" s="364"/>
      <c r="M108" s="1"/>
      <c r="N108" s="1"/>
      <c r="O108" s="1"/>
      <c r="P108" s="1"/>
      <c r="R108" s="318"/>
      <c r="S108" s="1"/>
      <c r="T108" s="1"/>
    </row>
    <row r="109" spans="1:20" s="2" customFormat="1" x14ac:dyDescent="0.2">
      <c r="A109" s="151" t="s">
        <v>99</v>
      </c>
      <c r="B109" s="152"/>
      <c r="C109" s="131">
        <v>0</v>
      </c>
      <c r="D109" s="131">
        <v>0.3</v>
      </c>
      <c r="E109" s="131">
        <v>0</v>
      </c>
      <c r="F109" s="153">
        <f t="shared" si="8"/>
        <v>0.3</v>
      </c>
      <c r="G109" s="154">
        <f t="shared" si="9"/>
        <v>0.3</v>
      </c>
      <c r="H109" s="11"/>
      <c r="I109" s="30"/>
      <c r="J109" s="364"/>
      <c r="M109" s="1"/>
      <c r="N109" s="1"/>
      <c r="O109" s="1"/>
      <c r="P109" s="1"/>
      <c r="R109" s="318"/>
      <c r="S109" s="1"/>
      <c r="T109" s="1"/>
    </row>
    <row r="110" spans="1:20" s="2" customFormat="1" x14ac:dyDescent="0.2">
      <c r="A110" s="151" t="s">
        <v>100</v>
      </c>
      <c r="B110" s="152"/>
      <c r="C110" s="131">
        <v>0.1</v>
      </c>
      <c r="D110" s="131">
        <v>0</v>
      </c>
      <c r="E110" s="131">
        <v>0.1</v>
      </c>
      <c r="F110" s="153">
        <f t="shared" si="8"/>
        <v>0.2</v>
      </c>
      <c r="G110" s="154">
        <f t="shared" si="9"/>
        <v>0.2</v>
      </c>
      <c r="H110" s="11"/>
      <c r="I110" s="30"/>
      <c r="J110" s="1"/>
      <c r="K110" s="1"/>
      <c r="L110" s="1"/>
      <c r="M110" s="1"/>
      <c r="N110" s="1"/>
      <c r="O110" s="1"/>
      <c r="P110" s="1"/>
      <c r="R110" s="318"/>
      <c r="S110" s="1"/>
      <c r="T110" s="1"/>
    </row>
    <row r="111" spans="1:20" s="2" customFormat="1" ht="12" thickBot="1" x14ac:dyDescent="0.25">
      <c r="A111" s="155" t="s">
        <v>101</v>
      </c>
      <c r="B111" s="156"/>
      <c r="C111" s="359">
        <v>0.2</v>
      </c>
      <c r="D111" s="359">
        <v>0</v>
      </c>
      <c r="E111" s="359">
        <v>0</v>
      </c>
      <c r="F111" s="157">
        <f t="shared" si="8"/>
        <v>0.2</v>
      </c>
      <c r="G111" s="158">
        <f t="shared" si="9"/>
        <v>0.2</v>
      </c>
      <c r="H111" s="159"/>
      <c r="I111" s="30"/>
      <c r="J111" s="1"/>
      <c r="K111" s="1"/>
      <c r="L111" s="1"/>
      <c r="M111" s="1"/>
      <c r="N111" s="1"/>
      <c r="O111" s="1"/>
      <c r="P111" s="1"/>
      <c r="R111" s="318"/>
      <c r="S111" s="1"/>
      <c r="T111" s="1"/>
    </row>
    <row r="112" spans="1:20" s="2" customFormat="1" ht="12" thickBot="1" x14ac:dyDescent="0.25">
      <c r="A112" s="160" t="s">
        <v>93</v>
      </c>
      <c r="B112" s="161"/>
      <c r="C112" s="162">
        <f>SUM(C104:C111)</f>
        <v>1</v>
      </c>
      <c r="D112" s="163">
        <f>SUM(D104:D111)</f>
        <v>0.3</v>
      </c>
      <c r="E112" s="163">
        <f>SUM(E104:E111)</f>
        <v>0.4</v>
      </c>
      <c r="F112" s="164">
        <f t="shared" si="8"/>
        <v>1.7000000000000002</v>
      </c>
      <c r="G112" s="165">
        <f>SUM(G104:G111)</f>
        <v>1.7</v>
      </c>
      <c r="H112" s="159"/>
      <c r="I112" s="30"/>
      <c r="J112" s="1"/>
      <c r="K112" s="1"/>
      <c r="L112" s="1"/>
      <c r="M112" s="1"/>
      <c r="N112" s="1"/>
      <c r="O112" s="1"/>
      <c r="P112" s="1"/>
      <c r="R112" s="318"/>
      <c r="S112" s="1"/>
      <c r="T112" s="1"/>
    </row>
    <row r="113" spans="1:20" s="2" customFormat="1" ht="12" thickBot="1" x14ac:dyDescent="0.25">
      <c r="A113" s="166" t="s">
        <v>102</v>
      </c>
      <c r="B113" s="117"/>
      <c r="C113" s="167">
        <v>6881.875</v>
      </c>
      <c r="D113" s="167">
        <v>1516.82</v>
      </c>
      <c r="E113" s="167">
        <v>2022.4285749999999</v>
      </c>
      <c r="F113" s="168"/>
      <c r="G113" s="169">
        <f t="shared" ref="G113" si="10">SUM(B113:F113)</f>
        <v>10421.123575</v>
      </c>
      <c r="H113" s="11"/>
      <c r="I113" s="30"/>
      <c r="J113" s="1"/>
      <c r="K113" s="1"/>
      <c r="L113" s="1"/>
      <c r="M113" s="1"/>
      <c r="N113" s="1"/>
      <c r="O113" s="1"/>
      <c r="P113" s="1"/>
      <c r="R113" s="318"/>
      <c r="S113" s="1"/>
      <c r="T113" s="1"/>
    </row>
    <row r="114" spans="1:20" s="2" customFormat="1" ht="12" thickBot="1" x14ac:dyDescent="0.25">
      <c r="A114" s="170" t="s">
        <v>103</v>
      </c>
      <c r="B114" s="171"/>
      <c r="C114" s="172">
        <v>12</v>
      </c>
      <c r="D114" s="172">
        <v>12</v>
      </c>
      <c r="E114" s="172">
        <v>12</v>
      </c>
      <c r="F114" s="173"/>
      <c r="G114" s="169">
        <v>12</v>
      </c>
      <c r="H114" s="11"/>
      <c r="I114" s="30"/>
      <c r="J114" s="1"/>
      <c r="K114" s="1"/>
      <c r="L114" s="1"/>
      <c r="R114" s="318"/>
    </row>
    <row r="115" spans="1:20" s="2" customFormat="1" ht="12" thickBot="1" x14ac:dyDescent="0.25">
      <c r="A115" s="174" t="s">
        <v>104</v>
      </c>
      <c r="B115" s="175">
        <f>B113*B114</f>
        <v>0</v>
      </c>
      <c r="C115" s="175">
        <f>C113*C114</f>
        <v>82582.5</v>
      </c>
      <c r="D115" s="175">
        <f>D113*D114</f>
        <v>18201.84</v>
      </c>
      <c r="E115" s="175">
        <f>E113*E114</f>
        <v>24269.142899999999</v>
      </c>
      <c r="F115" s="176"/>
      <c r="G115" s="169">
        <f>SUM(B115:F115)</f>
        <v>125053.4829</v>
      </c>
      <c r="H115" s="11"/>
      <c r="I115" s="30"/>
      <c r="J115" s="218"/>
      <c r="K115" s="1"/>
      <c r="L115" s="1"/>
      <c r="R115" s="318"/>
    </row>
    <row r="116" spans="1:20" s="2" customFormat="1" ht="12" thickBot="1" x14ac:dyDescent="0.25">
      <c r="A116" s="11"/>
      <c r="B116" s="11"/>
      <c r="C116" s="11"/>
      <c r="D116" s="11"/>
      <c r="E116" s="11"/>
      <c r="F116" s="11"/>
      <c r="G116" s="11"/>
      <c r="H116" s="11"/>
      <c r="I116" s="218"/>
      <c r="J116" s="1"/>
      <c r="K116" s="1"/>
      <c r="L116" s="1"/>
      <c r="R116" s="318"/>
    </row>
    <row r="117" spans="1:20" s="2" customFormat="1" x14ac:dyDescent="0.2">
      <c r="A117" s="177" t="s">
        <v>105</v>
      </c>
      <c r="B117" s="178" t="s">
        <v>106</v>
      </c>
      <c r="C117" s="178" t="s">
        <v>107</v>
      </c>
      <c r="D117" s="178" t="s">
        <v>108</v>
      </c>
      <c r="E117" s="178" t="s">
        <v>109</v>
      </c>
      <c r="F117" s="178" t="s">
        <v>110</v>
      </c>
      <c r="G117" s="179" t="s">
        <v>64</v>
      </c>
      <c r="H117" s="11"/>
      <c r="I117" s="30"/>
      <c r="J117" s="364"/>
      <c r="R117" s="318"/>
    </row>
    <row r="118" spans="1:20" s="2" customFormat="1" x14ac:dyDescent="0.2">
      <c r="A118" s="180" t="s">
        <v>111</v>
      </c>
      <c r="B118" s="127"/>
      <c r="C118" s="127"/>
      <c r="D118" s="127"/>
      <c r="E118" s="127"/>
      <c r="F118" s="127"/>
      <c r="G118" s="181"/>
      <c r="H118" s="11"/>
      <c r="I118" s="30"/>
      <c r="J118" s="364"/>
      <c r="R118" s="318"/>
    </row>
    <row r="119" spans="1:20" s="2" customFormat="1" x14ac:dyDescent="0.2">
      <c r="A119" s="182" t="s">
        <v>112</v>
      </c>
      <c r="B119" s="183"/>
      <c r="C119" s="127"/>
      <c r="D119" s="127"/>
      <c r="E119" s="127"/>
      <c r="F119" s="127"/>
      <c r="G119" s="132">
        <v>0</v>
      </c>
      <c r="H119" s="65"/>
      <c r="I119" s="30"/>
      <c r="J119" s="364"/>
      <c r="R119" s="318"/>
    </row>
    <row r="120" spans="1:20" s="2" customFormat="1" ht="12" thickBot="1" x14ac:dyDescent="0.25">
      <c r="A120" s="184" t="s">
        <v>110</v>
      </c>
      <c r="B120" s="185"/>
      <c r="C120" s="186"/>
      <c r="D120" s="186"/>
      <c r="E120" s="186"/>
      <c r="F120" s="186"/>
      <c r="G120" s="187">
        <f>SUM(G118:G119)</f>
        <v>0</v>
      </c>
      <c r="H120" s="65"/>
      <c r="I120" s="30"/>
      <c r="J120" s="364"/>
      <c r="R120" s="318"/>
    </row>
    <row r="121" spans="1:20" s="2" customFormat="1" ht="12" thickBot="1" x14ac:dyDescent="0.25">
      <c r="A121" s="174" t="s">
        <v>113</v>
      </c>
      <c r="B121" s="188"/>
      <c r="C121" s="189"/>
      <c r="D121" s="189"/>
      <c r="E121" s="189"/>
      <c r="F121" s="190"/>
      <c r="G121" s="191">
        <f>SUM(G115+G120)</f>
        <v>125053.4829</v>
      </c>
      <c r="H121" s="11"/>
      <c r="I121" s="30"/>
      <c r="J121" s="364"/>
      <c r="M121" s="1"/>
      <c r="R121" s="318"/>
    </row>
    <row r="122" spans="1:20" x14ac:dyDescent="0.2">
      <c r="A122" s="364"/>
      <c r="B122" s="364"/>
      <c r="C122" s="364"/>
      <c r="D122" s="364"/>
      <c r="E122" s="364"/>
      <c r="F122" s="364"/>
      <c r="G122" s="364"/>
      <c r="H122" s="364"/>
      <c r="I122" s="25"/>
      <c r="J122" s="364"/>
      <c r="Q122" s="2"/>
      <c r="R122" s="318"/>
    </row>
    <row r="123" spans="1:20" ht="12" thickBot="1" x14ac:dyDescent="0.25">
      <c r="A123" s="526" t="s">
        <v>114</v>
      </c>
      <c r="B123" s="526"/>
      <c r="C123" s="526"/>
      <c r="D123" s="526"/>
      <c r="E123" s="364"/>
      <c r="F123" s="364"/>
      <c r="G123" s="364"/>
      <c r="H123" s="364"/>
      <c r="I123" s="25"/>
      <c r="J123" s="364"/>
      <c r="Q123" s="2"/>
      <c r="R123" s="318"/>
    </row>
    <row r="124" spans="1:20" x14ac:dyDescent="0.2">
      <c r="A124" s="192"/>
      <c r="B124" s="517" t="s">
        <v>115</v>
      </c>
      <c r="C124" s="519" t="s">
        <v>108</v>
      </c>
      <c r="D124" s="517" t="s">
        <v>116</v>
      </c>
      <c r="E124" s="517" t="s">
        <v>117</v>
      </c>
      <c r="F124" s="517" t="s">
        <v>118</v>
      </c>
      <c r="G124" s="517" t="s">
        <v>119</v>
      </c>
      <c r="H124" s="517"/>
      <c r="I124" s="510" t="s">
        <v>120</v>
      </c>
      <c r="J124" s="364"/>
      <c r="Q124" s="2"/>
      <c r="R124" s="318"/>
    </row>
    <row r="125" spans="1:20" x14ac:dyDescent="0.2">
      <c r="A125" s="513" t="s">
        <v>121</v>
      </c>
      <c r="B125" s="518"/>
      <c r="C125" s="520"/>
      <c r="D125" s="518"/>
      <c r="E125" s="518"/>
      <c r="F125" s="518"/>
      <c r="G125" s="518"/>
      <c r="H125" s="518"/>
      <c r="I125" s="511"/>
      <c r="J125" s="364"/>
      <c r="Q125" s="2"/>
      <c r="R125" s="318"/>
    </row>
    <row r="126" spans="1:20" x14ac:dyDescent="0.2">
      <c r="A126" s="513"/>
      <c r="B126" s="518"/>
      <c r="C126" s="520"/>
      <c r="D126" s="518"/>
      <c r="E126" s="518"/>
      <c r="F126" s="518"/>
      <c r="G126" s="518"/>
      <c r="H126" s="518"/>
      <c r="I126" s="511"/>
      <c r="J126" s="364"/>
      <c r="Q126" s="2"/>
      <c r="R126" s="318"/>
    </row>
    <row r="127" spans="1:20" ht="12" thickBot="1" x14ac:dyDescent="0.25">
      <c r="A127" s="514"/>
      <c r="B127" s="515"/>
      <c r="C127" s="515" t="s">
        <v>122</v>
      </c>
      <c r="D127" s="515"/>
      <c r="E127" s="515"/>
      <c r="F127" s="515"/>
      <c r="G127" s="515"/>
      <c r="H127" s="515"/>
      <c r="I127" s="512"/>
      <c r="J127" s="364"/>
      <c r="Q127" s="2"/>
      <c r="R127" s="318"/>
    </row>
    <row r="128" spans="1:20" ht="22.5" x14ac:dyDescent="0.2">
      <c r="A128" s="193" t="s">
        <v>123</v>
      </c>
      <c r="B128" s="194">
        <v>41</v>
      </c>
      <c r="C128" s="358">
        <v>350</v>
      </c>
      <c r="D128" s="358">
        <v>192</v>
      </c>
      <c r="E128" s="194">
        <v>1</v>
      </c>
      <c r="F128" s="354">
        <f t="shared" ref="F128:F133" si="11">B128*C128*E128</f>
        <v>14350</v>
      </c>
      <c r="G128" s="516">
        <f t="shared" ref="G128:G133" si="12">B128*D128*E128</f>
        <v>7872</v>
      </c>
      <c r="H128" s="516"/>
      <c r="I128" s="195">
        <f t="shared" ref="I128:I133" si="13">B128*(C128+D128)*E128</f>
        <v>22222</v>
      </c>
      <c r="J128" s="364"/>
      <c r="L128" s="364"/>
      <c r="Q128" s="2"/>
      <c r="R128" s="318"/>
    </row>
    <row r="129" spans="1:18" ht="22.5" x14ac:dyDescent="0.2">
      <c r="A129" s="196" t="s">
        <v>124</v>
      </c>
      <c r="B129" s="128">
        <v>20</v>
      </c>
      <c r="C129" s="131">
        <v>350</v>
      </c>
      <c r="D129" s="131">
        <v>192</v>
      </c>
      <c r="E129" s="128">
        <v>2</v>
      </c>
      <c r="F129" s="352">
        <f t="shared" si="11"/>
        <v>14000</v>
      </c>
      <c r="G129" s="506">
        <f t="shared" si="12"/>
        <v>7680</v>
      </c>
      <c r="H129" s="506"/>
      <c r="I129" s="197">
        <f t="shared" si="13"/>
        <v>21680</v>
      </c>
      <c r="J129" s="364"/>
      <c r="L129" s="364"/>
      <c r="Q129" s="2"/>
      <c r="R129" s="318"/>
    </row>
    <row r="130" spans="1:18" ht="22.5" x14ac:dyDescent="0.2">
      <c r="A130" s="196" t="s">
        <v>125</v>
      </c>
      <c r="B130" s="128">
        <v>15</v>
      </c>
      <c r="C130" s="131">
        <v>350</v>
      </c>
      <c r="D130" s="131">
        <v>192</v>
      </c>
      <c r="E130" s="128">
        <v>3</v>
      </c>
      <c r="F130" s="352">
        <f t="shared" si="11"/>
        <v>15750</v>
      </c>
      <c r="G130" s="506">
        <f t="shared" si="12"/>
        <v>8640</v>
      </c>
      <c r="H130" s="506"/>
      <c r="I130" s="197">
        <f t="shared" si="13"/>
        <v>24390</v>
      </c>
      <c r="J130" s="364"/>
      <c r="L130" s="364"/>
      <c r="Q130" s="2"/>
      <c r="R130" s="318"/>
    </row>
    <row r="131" spans="1:18" x14ac:dyDescent="0.2">
      <c r="A131" s="196" t="s">
        <v>126</v>
      </c>
      <c r="B131" s="128">
        <v>4</v>
      </c>
      <c r="C131" s="131">
        <v>350</v>
      </c>
      <c r="D131" s="131">
        <v>0</v>
      </c>
      <c r="E131" s="128">
        <v>2</v>
      </c>
      <c r="F131" s="352">
        <f t="shared" si="11"/>
        <v>2800</v>
      </c>
      <c r="G131" s="506">
        <f t="shared" si="12"/>
        <v>0</v>
      </c>
      <c r="H131" s="506"/>
      <c r="I131" s="197">
        <f t="shared" si="13"/>
        <v>2800</v>
      </c>
      <c r="J131" s="364"/>
      <c r="L131" s="364"/>
    </row>
    <row r="132" spans="1:18" x14ac:dyDescent="0.2">
      <c r="A132" s="196" t="s">
        <v>127</v>
      </c>
      <c r="B132" s="128">
        <v>10</v>
      </c>
      <c r="C132" s="131">
        <v>350</v>
      </c>
      <c r="D132" s="131">
        <v>192</v>
      </c>
      <c r="E132" s="128">
        <v>1</v>
      </c>
      <c r="F132" s="352">
        <f t="shared" si="11"/>
        <v>3500</v>
      </c>
      <c r="G132" s="506">
        <f t="shared" si="12"/>
        <v>1920</v>
      </c>
      <c r="H132" s="506"/>
      <c r="I132" s="197">
        <f t="shared" si="13"/>
        <v>5420</v>
      </c>
      <c r="J132" s="364"/>
      <c r="L132" s="364"/>
    </row>
    <row r="133" spans="1:18" ht="23.25" thickBot="1" x14ac:dyDescent="0.25">
      <c r="A133" s="198" t="s">
        <v>128</v>
      </c>
      <c r="B133" s="199">
        <v>1</v>
      </c>
      <c r="C133" s="359">
        <v>350</v>
      </c>
      <c r="D133" s="359">
        <v>192</v>
      </c>
      <c r="E133" s="199">
        <v>2</v>
      </c>
      <c r="F133" s="349">
        <f t="shared" si="11"/>
        <v>700</v>
      </c>
      <c r="G133" s="507">
        <f t="shared" si="12"/>
        <v>384</v>
      </c>
      <c r="H133" s="507"/>
      <c r="I133" s="200">
        <f t="shared" si="13"/>
        <v>1084</v>
      </c>
      <c r="J133" s="364"/>
      <c r="L133" s="364"/>
    </row>
    <row r="134" spans="1:18" ht="12" thickBot="1" x14ac:dyDescent="0.25">
      <c r="A134" s="201" t="s">
        <v>129</v>
      </c>
      <c r="B134" s="202"/>
      <c r="C134" s="202"/>
      <c r="D134" s="202"/>
      <c r="E134" s="203"/>
      <c r="F134" s="204">
        <f>SUM(F128:F133)</f>
        <v>51100</v>
      </c>
      <c r="G134" s="508">
        <f>SUM(G128:H133)</f>
        <v>26496</v>
      </c>
      <c r="H134" s="508"/>
      <c r="I134" s="205">
        <f>F134+G134</f>
        <v>77596</v>
      </c>
      <c r="J134" s="364"/>
      <c r="K134" s="364"/>
      <c r="L134" s="364"/>
    </row>
    <row r="135" spans="1:18" ht="12" thickBot="1" x14ac:dyDescent="0.25">
      <c r="A135" s="364"/>
      <c r="B135" s="364"/>
      <c r="C135" s="364"/>
      <c r="D135" s="364"/>
      <c r="E135" s="364"/>
      <c r="F135" s="364"/>
      <c r="G135" s="364"/>
      <c r="H135" s="364"/>
      <c r="I135" s="364"/>
      <c r="J135" s="364"/>
    </row>
    <row r="136" spans="1:18" ht="12" thickBot="1" x14ac:dyDescent="0.25">
      <c r="A136" s="495" t="s">
        <v>130</v>
      </c>
      <c r="B136" s="496"/>
      <c r="C136" s="496"/>
      <c r="D136" s="496"/>
      <c r="E136" s="496"/>
      <c r="F136" s="496"/>
      <c r="G136" s="497"/>
      <c r="H136" s="364"/>
      <c r="I136" s="364"/>
      <c r="J136" s="364"/>
    </row>
    <row r="137" spans="1:18" ht="23.25" thickBot="1" x14ac:dyDescent="0.25">
      <c r="A137" s="206" t="s">
        <v>131</v>
      </c>
      <c r="B137" s="363" t="s">
        <v>132</v>
      </c>
      <c r="C137" s="509" t="s">
        <v>133</v>
      </c>
      <c r="D137" s="509"/>
      <c r="E137" s="363" t="s">
        <v>108</v>
      </c>
      <c r="F137" s="363" t="s">
        <v>109</v>
      </c>
      <c r="G137" s="207" t="s">
        <v>64</v>
      </c>
      <c r="H137" s="347"/>
      <c r="I137" s="364"/>
      <c r="J137" s="364"/>
    </row>
    <row r="138" spans="1:18" x14ac:dyDescent="0.2">
      <c r="A138" s="208" t="s">
        <v>92</v>
      </c>
      <c r="B138" s="362"/>
      <c r="C138" s="501">
        <v>1</v>
      </c>
      <c r="D138" s="501"/>
      <c r="E138" s="358">
        <v>350</v>
      </c>
      <c r="F138" s="358">
        <v>192</v>
      </c>
      <c r="G138" s="209">
        <f>C138*(E138+F138)</f>
        <v>542</v>
      </c>
      <c r="H138" s="347"/>
      <c r="I138" s="364"/>
      <c r="J138" s="364"/>
    </row>
    <row r="139" spans="1:18" ht="12" thickBot="1" x14ac:dyDescent="0.25">
      <c r="A139" s="210" t="s">
        <v>134</v>
      </c>
      <c r="B139" s="356"/>
      <c r="C139" s="502">
        <v>1</v>
      </c>
      <c r="D139" s="502"/>
      <c r="E139" s="359">
        <v>350</v>
      </c>
      <c r="F139" s="359">
        <v>192</v>
      </c>
      <c r="G139" s="187">
        <f>C139*(E139+F139)</f>
        <v>542</v>
      </c>
      <c r="H139" s="347"/>
      <c r="I139" s="364"/>
      <c r="J139" s="364"/>
    </row>
    <row r="140" spans="1:18" ht="12" thickBot="1" x14ac:dyDescent="0.25">
      <c r="A140" s="211" t="s">
        <v>110</v>
      </c>
      <c r="B140" s="212"/>
      <c r="C140" s="503"/>
      <c r="D140" s="503"/>
      <c r="E140" s="360"/>
      <c r="F140" s="360"/>
      <c r="G140" s="213">
        <f>G138+G139</f>
        <v>1084</v>
      </c>
      <c r="H140" s="94"/>
      <c r="I140" s="364"/>
      <c r="J140" s="364"/>
    </row>
    <row r="141" spans="1:18" ht="12" thickBot="1" x14ac:dyDescent="0.25">
      <c r="A141" s="364"/>
      <c r="B141" s="364"/>
      <c r="C141" s="364"/>
      <c r="D141" s="364"/>
      <c r="E141" s="364"/>
      <c r="F141" s="364"/>
      <c r="G141" s="364"/>
      <c r="H141" s="364"/>
      <c r="I141" s="364"/>
      <c r="J141" s="364"/>
    </row>
    <row r="142" spans="1:18" ht="12" thickBot="1" x14ac:dyDescent="0.25">
      <c r="A142" s="495" t="s">
        <v>135</v>
      </c>
      <c r="B142" s="496"/>
      <c r="C142" s="496"/>
      <c r="D142" s="496"/>
      <c r="E142" s="497"/>
      <c r="F142" s="364"/>
      <c r="G142" s="364"/>
      <c r="H142" s="364"/>
      <c r="I142" s="364"/>
      <c r="J142" s="364"/>
    </row>
    <row r="143" spans="1:18" ht="23.25" thickBot="1" x14ac:dyDescent="0.25">
      <c r="A143" s="214" t="s">
        <v>131</v>
      </c>
      <c r="B143" s="504" t="s">
        <v>132</v>
      </c>
      <c r="C143" s="504"/>
      <c r="D143" s="361" t="s">
        <v>136</v>
      </c>
      <c r="E143" s="215" t="s">
        <v>137</v>
      </c>
      <c r="F143" s="216"/>
      <c r="G143" s="217"/>
      <c r="H143" s="217"/>
      <c r="I143" s="217"/>
      <c r="J143" s="217"/>
      <c r="K143" s="217"/>
    </row>
    <row r="144" spans="1:18" x14ac:dyDescent="0.2">
      <c r="A144" s="208" t="s">
        <v>11</v>
      </c>
      <c r="B144" s="505" t="s">
        <v>138</v>
      </c>
      <c r="C144" s="505"/>
      <c r="D144" s="362"/>
      <c r="E144" s="209">
        <v>1000</v>
      </c>
      <c r="F144" s="218"/>
      <c r="G144" s="364"/>
      <c r="H144" s="364"/>
      <c r="I144" s="364"/>
      <c r="J144" s="364"/>
    </row>
    <row r="145" spans="1:10" ht="12" thickBot="1" x14ac:dyDescent="0.25">
      <c r="A145" s="210" t="s">
        <v>12</v>
      </c>
      <c r="B145" s="493" t="s">
        <v>138</v>
      </c>
      <c r="C145" s="493"/>
      <c r="D145" s="356"/>
      <c r="E145" s="187">
        <v>1000</v>
      </c>
      <c r="F145" s="70"/>
      <c r="G145" s="364"/>
      <c r="H145" s="364"/>
      <c r="I145" s="364"/>
      <c r="J145" s="364"/>
    </row>
    <row r="146" spans="1:10" ht="12" thickBot="1" x14ac:dyDescent="0.25">
      <c r="A146" s="219" t="s">
        <v>110</v>
      </c>
      <c r="B146" s="494"/>
      <c r="C146" s="494"/>
      <c r="D146" s="357"/>
      <c r="E146" s="220">
        <f>E144+E145</f>
        <v>2000</v>
      </c>
      <c r="F146" s="364" t="s">
        <v>256</v>
      </c>
      <c r="G146" s="364"/>
      <c r="H146" s="364"/>
      <c r="I146" s="364"/>
      <c r="J146" s="364"/>
    </row>
    <row r="147" spans="1:10" ht="12" thickBot="1" x14ac:dyDescent="0.25">
      <c r="A147" s="364"/>
      <c r="B147" s="364"/>
      <c r="C147" s="364"/>
      <c r="D147" s="364"/>
      <c r="E147" s="364"/>
      <c r="F147" s="364"/>
      <c r="G147" s="364"/>
      <c r="H147" s="364"/>
      <c r="I147" s="364"/>
      <c r="J147" s="364"/>
    </row>
    <row r="148" spans="1:10" ht="12" thickBot="1" x14ac:dyDescent="0.25">
      <c r="A148" s="495" t="s">
        <v>139</v>
      </c>
      <c r="B148" s="496"/>
      <c r="C148" s="496"/>
      <c r="D148" s="496"/>
      <c r="E148" s="496"/>
      <c r="F148" s="497"/>
      <c r="G148" s="364"/>
      <c r="H148" s="364"/>
      <c r="I148" s="364"/>
      <c r="J148" s="364"/>
    </row>
    <row r="149" spans="1:10" ht="23.25" thickBot="1" x14ac:dyDescent="0.25">
      <c r="A149" s="206" t="s">
        <v>140</v>
      </c>
      <c r="B149" s="221" t="s">
        <v>141</v>
      </c>
      <c r="C149" s="363" t="s">
        <v>142</v>
      </c>
      <c r="D149" s="221" t="s">
        <v>108</v>
      </c>
      <c r="E149" s="221" t="s">
        <v>109</v>
      </c>
      <c r="F149" s="222" t="s">
        <v>64</v>
      </c>
      <c r="G149" s="364"/>
      <c r="H149" s="364"/>
      <c r="I149" s="364"/>
      <c r="J149" s="364"/>
    </row>
    <row r="150" spans="1:10" x14ac:dyDescent="0.2">
      <c r="A150" s="208"/>
      <c r="B150" s="362" t="s">
        <v>143</v>
      </c>
      <c r="C150" s="358">
        <v>1</v>
      </c>
      <c r="D150" s="358">
        <v>350</v>
      </c>
      <c r="E150" s="358">
        <v>192</v>
      </c>
      <c r="F150" s="209"/>
      <c r="G150" s="310"/>
      <c r="H150" s="364"/>
      <c r="I150" s="364"/>
      <c r="J150" s="364"/>
    </row>
    <row r="151" spans="1:10" x14ac:dyDescent="0.2">
      <c r="A151" s="180"/>
      <c r="B151" s="127" t="s">
        <v>144</v>
      </c>
      <c r="C151" s="131">
        <v>1</v>
      </c>
      <c r="D151" s="131">
        <v>350</v>
      </c>
      <c r="E151" s="131">
        <v>192</v>
      </c>
      <c r="F151" s="132"/>
      <c r="G151" s="310"/>
      <c r="H151" s="364"/>
      <c r="I151" s="364"/>
      <c r="J151" s="364"/>
    </row>
    <row r="152" spans="1:10" x14ac:dyDescent="0.2">
      <c r="A152" s="180"/>
      <c r="B152" s="127" t="s">
        <v>145</v>
      </c>
      <c r="C152" s="131">
        <v>1</v>
      </c>
      <c r="D152" s="131">
        <v>350</v>
      </c>
      <c r="E152" s="131">
        <v>192</v>
      </c>
      <c r="F152" s="132"/>
      <c r="G152" s="310"/>
      <c r="H152" s="364"/>
      <c r="I152" s="364"/>
      <c r="J152" s="364"/>
    </row>
    <row r="153" spans="1:10" ht="12" thickBot="1" x14ac:dyDescent="0.25">
      <c r="A153" s="210"/>
      <c r="B153" s="356"/>
      <c r="C153" s="359"/>
      <c r="D153" s="359"/>
      <c r="E153" s="359"/>
      <c r="F153" s="187"/>
      <c r="G153" s="364"/>
      <c r="H153" s="364"/>
      <c r="I153" s="364"/>
      <c r="J153" s="364"/>
    </row>
    <row r="154" spans="1:10" ht="12" thickBot="1" x14ac:dyDescent="0.25">
      <c r="A154" s="211" t="s">
        <v>110</v>
      </c>
      <c r="B154" s="223"/>
      <c r="C154" s="224"/>
      <c r="D154" s="224">
        <f>SUM(D150:D153)</f>
        <v>1050</v>
      </c>
      <c r="E154" s="224">
        <f>SUM(E150:E153)</f>
        <v>576</v>
      </c>
      <c r="F154" s="225">
        <f>D154+E154</f>
        <v>1626</v>
      </c>
      <c r="G154" s="310"/>
      <c r="H154" s="364"/>
      <c r="I154" s="70"/>
    </row>
    <row r="155" spans="1:10" ht="12" thickBot="1" x14ac:dyDescent="0.25">
      <c r="A155" s="364"/>
      <c r="B155" s="364"/>
      <c r="C155" s="364"/>
      <c r="D155" s="364"/>
      <c r="E155" s="364"/>
      <c r="F155" s="364"/>
      <c r="G155" s="364"/>
      <c r="H155" s="364"/>
      <c r="I155" s="364"/>
      <c r="J155" s="364"/>
    </row>
    <row r="156" spans="1:10" ht="12" thickBot="1" x14ac:dyDescent="0.25">
      <c r="A156" s="339" t="s">
        <v>146</v>
      </c>
      <c r="B156" s="340"/>
      <c r="C156" s="340"/>
      <c r="D156" s="340"/>
      <c r="E156" s="340"/>
      <c r="F156" s="226"/>
      <c r="G156" s="94"/>
      <c r="H156" s="364"/>
      <c r="I156" s="364"/>
      <c r="J156" s="364"/>
    </row>
    <row r="157" spans="1:10" x14ac:dyDescent="0.2">
      <c r="A157" s="227" t="s">
        <v>147</v>
      </c>
      <c r="B157" s="228"/>
      <c r="C157" s="228"/>
      <c r="D157" s="228"/>
      <c r="E157" s="228"/>
      <c r="F157" s="229"/>
      <c r="G157" s="94"/>
      <c r="H157" s="364"/>
      <c r="I157" s="364"/>
      <c r="J157" s="364"/>
    </row>
    <row r="158" spans="1:10" ht="12" thickBot="1" x14ac:dyDescent="0.25">
      <c r="A158" s="230"/>
      <c r="B158" s="231"/>
      <c r="C158" s="231"/>
      <c r="D158" s="231"/>
      <c r="E158" s="231"/>
      <c r="F158" s="232"/>
      <c r="G158" s="94"/>
      <c r="H158" s="364"/>
      <c r="I158" s="364"/>
      <c r="J158" s="364"/>
    </row>
    <row r="159" spans="1:10" ht="12" thickBot="1" x14ac:dyDescent="0.25">
      <c r="A159" s="233" t="s">
        <v>148</v>
      </c>
      <c r="B159" s="234"/>
      <c r="C159" s="234"/>
      <c r="D159" s="234"/>
      <c r="E159" s="234"/>
      <c r="F159" s="235"/>
      <c r="G159" s="347"/>
      <c r="H159" s="364"/>
      <c r="I159" s="364"/>
      <c r="J159" s="364"/>
    </row>
    <row r="160" spans="1:10" x14ac:dyDescent="0.2">
      <c r="A160" s="236"/>
      <c r="B160" s="364"/>
      <c r="C160" s="364"/>
      <c r="D160" s="364"/>
      <c r="E160" s="364"/>
      <c r="F160" s="364"/>
      <c r="G160" s="364"/>
      <c r="H160" s="364"/>
      <c r="I160" s="364"/>
      <c r="J160" s="364"/>
    </row>
    <row r="161" spans="1:11" x14ac:dyDescent="0.2">
      <c r="A161" s="237" t="s">
        <v>149</v>
      </c>
      <c r="B161" s="238"/>
      <c r="C161" s="239"/>
      <c r="D161" s="240"/>
      <c r="E161" s="237"/>
      <c r="F161" s="237"/>
      <c r="G161" s="140"/>
      <c r="H161" s="241"/>
      <c r="I161" s="364"/>
      <c r="J161" s="364"/>
    </row>
    <row r="162" spans="1:11" ht="12" thickBot="1" x14ac:dyDescent="0.25">
      <c r="A162" s="471" t="s">
        <v>150</v>
      </c>
      <c r="B162" s="471"/>
      <c r="C162" s="242"/>
      <c r="D162" s="108"/>
      <c r="E162" s="347"/>
      <c r="F162" s="347"/>
      <c r="G162" s="347"/>
      <c r="H162" s="243"/>
      <c r="I162" s="94"/>
      <c r="J162" s="364"/>
    </row>
    <row r="163" spans="1:11" x14ac:dyDescent="0.2">
      <c r="A163" s="244" t="s">
        <v>151</v>
      </c>
      <c r="B163" s="498" t="s">
        <v>152</v>
      </c>
      <c r="C163" s="498"/>
      <c r="D163" s="498"/>
      <c r="E163" s="498"/>
      <c r="F163" s="499" t="s">
        <v>117</v>
      </c>
      <c r="G163" s="483" t="s">
        <v>120</v>
      </c>
      <c r="H163" s="484"/>
      <c r="I163" s="70"/>
    </row>
    <row r="164" spans="1:11" ht="12" thickBot="1" x14ac:dyDescent="0.25">
      <c r="A164" s="245"/>
      <c r="B164" s="487" t="s">
        <v>153</v>
      </c>
      <c r="C164" s="487"/>
      <c r="D164" s="488" t="s">
        <v>154</v>
      </c>
      <c r="E164" s="489"/>
      <c r="F164" s="500"/>
      <c r="G164" s="485"/>
      <c r="H164" s="486"/>
      <c r="I164" s="364"/>
    </row>
    <row r="165" spans="1:11" ht="22.5" x14ac:dyDescent="0.2">
      <c r="A165" s="193" t="s">
        <v>155</v>
      </c>
      <c r="B165" s="490">
        <v>2200</v>
      </c>
      <c r="C165" s="490"/>
      <c r="D165" s="462">
        <v>350</v>
      </c>
      <c r="E165" s="462"/>
      <c r="F165" s="343">
        <v>1</v>
      </c>
      <c r="G165" s="491">
        <f>(B165+D165)*F165</f>
        <v>2550</v>
      </c>
      <c r="H165" s="492"/>
      <c r="I165" s="364"/>
    </row>
    <row r="166" spans="1:11" ht="22.5" x14ac:dyDescent="0.2">
      <c r="A166" s="196" t="s">
        <v>156</v>
      </c>
      <c r="B166" s="480">
        <v>2200</v>
      </c>
      <c r="C166" s="480"/>
      <c r="D166" s="461">
        <v>350</v>
      </c>
      <c r="E166" s="461"/>
      <c r="F166" s="342">
        <v>2</v>
      </c>
      <c r="G166" s="481">
        <f>(B166+D166)*F166</f>
        <v>5100</v>
      </c>
      <c r="H166" s="482"/>
      <c r="I166" s="364"/>
    </row>
    <row r="167" spans="1:11" ht="22.5" x14ac:dyDescent="0.2">
      <c r="A167" s="196" t="s">
        <v>157</v>
      </c>
      <c r="B167" s="480">
        <v>2200</v>
      </c>
      <c r="C167" s="480"/>
      <c r="D167" s="461">
        <v>350</v>
      </c>
      <c r="E167" s="461"/>
      <c r="F167" s="342">
        <v>4</v>
      </c>
      <c r="G167" s="481">
        <f>(B167+D167)*F167</f>
        <v>10200</v>
      </c>
      <c r="H167" s="482"/>
      <c r="I167" s="364"/>
      <c r="J167" s="246"/>
    </row>
    <row r="168" spans="1:11" ht="12" thickBot="1" x14ac:dyDescent="0.25">
      <c r="A168" s="198" t="s">
        <v>158</v>
      </c>
      <c r="B168" s="474">
        <v>2000</v>
      </c>
      <c r="C168" s="474"/>
      <c r="D168" s="442">
        <v>350</v>
      </c>
      <c r="E168" s="442"/>
      <c r="F168" s="337">
        <v>2</v>
      </c>
      <c r="G168" s="475">
        <f>(B168+D168)*F168</f>
        <v>4700</v>
      </c>
      <c r="H168" s="476"/>
      <c r="I168" s="364"/>
    </row>
    <row r="169" spans="1:11" ht="12" thickBot="1" x14ac:dyDescent="0.25">
      <c r="A169" s="211" t="s">
        <v>129</v>
      </c>
      <c r="B169" s="477">
        <f>SUM(B165:C168)</f>
        <v>8600</v>
      </c>
      <c r="C169" s="477"/>
      <c r="D169" s="477">
        <f>SUM(D165:E168)</f>
        <v>1400</v>
      </c>
      <c r="E169" s="477"/>
      <c r="F169" s="351">
        <f>SUM(F165:F168)</f>
        <v>9</v>
      </c>
      <c r="G169" s="478">
        <f>SUM(G165:H168)</f>
        <v>22550</v>
      </c>
      <c r="H169" s="479"/>
      <c r="I169" s="364"/>
    </row>
    <row r="170" spans="1:11" ht="12" thickBot="1" x14ac:dyDescent="0.25">
      <c r="A170" s="364"/>
      <c r="B170" s="94"/>
      <c r="C170" s="94"/>
      <c r="D170" s="470"/>
      <c r="E170" s="470"/>
      <c r="F170" s="364"/>
      <c r="G170" s="364"/>
      <c r="H170" s="70"/>
      <c r="I170" s="70"/>
      <c r="J170" s="70"/>
    </row>
    <row r="171" spans="1:11" ht="23.25" thickBot="1" x14ac:dyDescent="0.25">
      <c r="A171" s="206" t="s">
        <v>159</v>
      </c>
      <c r="B171" s="221" t="s">
        <v>160</v>
      </c>
      <c r="C171" s="221" t="s">
        <v>161</v>
      </c>
      <c r="D171" s="222" t="s">
        <v>64</v>
      </c>
      <c r="F171" s="140"/>
      <c r="G171" s="364"/>
      <c r="H171" s="364"/>
      <c r="I171" s="364"/>
      <c r="J171" s="364"/>
    </row>
    <row r="172" spans="1:11" x14ac:dyDescent="0.2">
      <c r="A172" s="208" t="s">
        <v>265</v>
      </c>
      <c r="B172" s="358">
        <f>F169</f>
        <v>9</v>
      </c>
      <c r="C172" s="247">
        <v>1320</v>
      </c>
      <c r="D172" s="209">
        <f>B172*C172</f>
        <v>11880</v>
      </c>
      <c r="E172" s="140"/>
      <c r="G172" s="70"/>
      <c r="H172" s="70"/>
      <c r="I172" s="70"/>
      <c r="J172" s="70"/>
      <c r="K172" s="218"/>
    </row>
    <row r="173" spans="1:11" ht="12" thickBot="1" x14ac:dyDescent="0.25">
      <c r="A173" s="210"/>
      <c r="B173" s="359"/>
      <c r="C173" s="359"/>
      <c r="D173" s="187"/>
      <c r="E173" s="140"/>
      <c r="F173" s="70"/>
      <c r="G173" s="70"/>
      <c r="H173" s="70"/>
      <c r="I173" s="70"/>
      <c r="J173" s="70"/>
      <c r="K173" s="218"/>
    </row>
    <row r="174" spans="1:11" ht="12" thickBot="1" x14ac:dyDescent="0.25">
      <c r="A174" s="219" t="s">
        <v>129</v>
      </c>
      <c r="B174" s="248"/>
      <c r="C174" s="248"/>
      <c r="D174" s="220">
        <f>D172+D173</f>
        <v>11880</v>
      </c>
      <c r="E174" s="364"/>
      <c r="F174" s="364"/>
      <c r="G174" s="364"/>
      <c r="H174" s="364"/>
      <c r="I174" s="364"/>
      <c r="J174" s="364"/>
    </row>
    <row r="175" spans="1:11" x14ac:dyDescent="0.2">
      <c r="A175" s="364"/>
      <c r="B175" s="94"/>
      <c r="C175" s="94"/>
      <c r="D175" s="346"/>
      <c r="E175" s="346"/>
      <c r="F175" s="364"/>
      <c r="G175" s="364"/>
      <c r="H175" s="364"/>
      <c r="I175" s="364"/>
      <c r="J175" s="364"/>
    </row>
    <row r="176" spans="1:11" ht="12" thickBot="1" x14ac:dyDescent="0.25">
      <c r="A176" s="471" t="s">
        <v>162</v>
      </c>
      <c r="B176" s="471"/>
      <c r="C176" s="471"/>
      <c r="D176" s="364"/>
      <c r="E176" s="364"/>
      <c r="F176" s="364"/>
      <c r="G176" s="364"/>
      <c r="H176" s="364"/>
      <c r="I176" s="364"/>
      <c r="J176" s="364"/>
    </row>
    <row r="177" spans="1:16" ht="23.25" thickBot="1" x14ac:dyDescent="0.25">
      <c r="A177" s="339" t="s">
        <v>163</v>
      </c>
      <c r="B177" s="249" t="s">
        <v>164</v>
      </c>
      <c r="C177" s="249" t="s">
        <v>165</v>
      </c>
      <c r="D177" s="250" t="s">
        <v>120</v>
      </c>
      <c r="E177" s="364"/>
      <c r="F177" s="364"/>
      <c r="G177" s="364"/>
      <c r="H177" s="364"/>
      <c r="I177" s="364"/>
      <c r="J177" s="364"/>
    </row>
    <row r="178" spans="1:16" x14ac:dyDescent="0.2">
      <c r="A178" s="227" t="s">
        <v>166</v>
      </c>
      <c r="B178" s="228"/>
      <c r="C178" s="228"/>
      <c r="D178" s="251">
        <v>0</v>
      </c>
      <c r="E178" s="364"/>
      <c r="F178" s="364"/>
      <c r="G178" s="364"/>
      <c r="H178" s="364"/>
      <c r="I178" s="364"/>
      <c r="J178" s="364"/>
    </row>
    <row r="179" spans="1:16" ht="45.75" thickBot="1" x14ac:dyDescent="0.25">
      <c r="A179" s="198" t="s">
        <v>167</v>
      </c>
      <c r="B179" s="231"/>
      <c r="C179" s="231"/>
      <c r="D179" s="252">
        <v>0</v>
      </c>
      <c r="E179" s="364"/>
      <c r="F179" s="364"/>
      <c r="G179" s="364"/>
      <c r="H179" s="364"/>
      <c r="I179" s="364"/>
      <c r="J179" s="364"/>
    </row>
    <row r="180" spans="1:16" ht="12" thickBot="1" x14ac:dyDescent="0.25">
      <c r="A180" s="219" t="s">
        <v>129</v>
      </c>
      <c r="B180" s="234"/>
      <c r="C180" s="234"/>
      <c r="D180" s="220">
        <f>D178+D179</f>
        <v>0</v>
      </c>
      <c r="E180" s="364"/>
      <c r="F180" s="364"/>
      <c r="G180" s="364"/>
      <c r="H180" s="364"/>
      <c r="I180" s="364"/>
      <c r="J180" s="364"/>
    </row>
    <row r="181" spans="1:16" ht="12" thickBot="1" x14ac:dyDescent="0.25">
      <c r="A181" s="253"/>
      <c r="B181" s="140"/>
      <c r="C181" s="140"/>
      <c r="D181" s="140"/>
      <c r="E181" s="364"/>
      <c r="F181" s="364"/>
      <c r="G181" s="364"/>
      <c r="H181" s="364"/>
      <c r="I181" s="364"/>
      <c r="J181" s="364"/>
    </row>
    <row r="182" spans="1:16" ht="23.25" thickBot="1" x14ac:dyDescent="0.25">
      <c r="A182" s="339" t="s">
        <v>168</v>
      </c>
      <c r="B182" s="249" t="s">
        <v>164</v>
      </c>
      <c r="C182" s="249" t="s">
        <v>165</v>
      </c>
      <c r="D182" s="250" t="s">
        <v>120</v>
      </c>
      <c r="E182" s="364"/>
      <c r="F182" s="364"/>
      <c r="G182" s="364"/>
      <c r="H182" s="364"/>
      <c r="I182" s="364"/>
      <c r="J182" s="364"/>
    </row>
    <row r="183" spans="1:16" x14ac:dyDescent="0.2">
      <c r="A183" s="193" t="s">
        <v>169</v>
      </c>
      <c r="B183" s="228"/>
      <c r="C183" s="254"/>
      <c r="D183" s="355">
        <v>0</v>
      </c>
      <c r="E183" s="364"/>
      <c r="F183" s="364"/>
      <c r="G183" s="364"/>
      <c r="H183" s="364"/>
      <c r="I183" s="364"/>
      <c r="J183" s="364"/>
    </row>
    <row r="184" spans="1:16" x14ac:dyDescent="0.2">
      <c r="A184" s="255" t="s">
        <v>170</v>
      </c>
      <c r="B184" s="256"/>
      <c r="C184" s="257"/>
      <c r="D184" s="353">
        <v>200</v>
      </c>
      <c r="E184" s="364"/>
      <c r="F184" s="364"/>
      <c r="G184" s="364"/>
      <c r="H184" s="364"/>
      <c r="I184" s="364"/>
      <c r="J184" s="364"/>
    </row>
    <row r="185" spans="1:16" ht="12" thickBot="1" x14ac:dyDescent="0.25">
      <c r="A185" s="198" t="s">
        <v>171</v>
      </c>
      <c r="B185" s="231"/>
      <c r="C185" s="258"/>
      <c r="D185" s="350">
        <v>808.4</v>
      </c>
      <c r="E185" s="364"/>
      <c r="F185" s="364"/>
      <c r="G185" s="364"/>
      <c r="H185" s="364"/>
      <c r="I185" s="364"/>
      <c r="J185" s="364"/>
    </row>
    <row r="186" spans="1:16" ht="12" thickBot="1" x14ac:dyDescent="0.25">
      <c r="A186" s="219" t="s">
        <v>129</v>
      </c>
      <c r="B186" s="234"/>
      <c r="C186" s="259"/>
      <c r="D186" s="260">
        <f>D183+D184+D185</f>
        <v>1008.4</v>
      </c>
      <c r="E186" s="364"/>
      <c r="F186" s="364"/>
      <c r="G186" s="364"/>
      <c r="H186" s="364"/>
      <c r="I186" s="364"/>
      <c r="J186" s="364"/>
    </row>
    <row r="187" spans="1:16" x14ac:dyDescent="0.2">
      <c r="A187" s="54"/>
      <c r="B187" s="54"/>
      <c r="C187" s="56"/>
      <c r="D187" s="56"/>
      <c r="E187" s="364"/>
      <c r="F187" s="364"/>
      <c r="G187" s="364"/>
      <c r="H187" s="364"/>
      <c r="I187" s="364"/>
      <c r="J187" s="364"/>
    </row>
    <row r="188" spans="1:16" ht="12" thickBot="1" x14ac:dyDescent="0.25">
      <c r="A188" s="472" t="s">
        <v>172</v>
      </c>
      <c r="B188" s="472"/>
      <c r="C188" s="472"/>
      <c r="D188" s="472"/>
      <c r="E188" s="261"/>
      <c r="F188" s="364"/>
      <c r="G188" s="364"/>
      <c r="H188" s="364"/>
      <c r="I188" s="364"/>
      <c r="J188" s="364"/>
    </row>
    <row r="189" spans="1:16" ht="12" thickBot="1" x14ac:dyDescent="0.25">
      <c r="A189" s="466" t="s">
        <v>173</v>
      </c>
      <c r="B189" s="467"/>
      <c r="C189" s="467"/>
      <c r="D189" s="467"/>
      <c r="E189" s="468"/>
      <c r="F189" s="364"/>
      <c r="G189" s="364"/>
      <c r="H189" s="364"/>
      <c r="I189" s="364"/>
      <c r="J189" s="364"/>
    </row>
    <row r="190" spans="1:16" ht="57" thickBot="1" x14ac:dyDescent="0.25">
      <c r="A190" s="262" t="s">
        <v>174</v>
      </c>
      <c r="B190" s="335" t="s">
        <v>175</v>
      </c>
      <c r="C190" s="335" t="s">
        <v>176</v>
      </c>
      <c r="D190" s="335" t="s">
        <v>177</v>
      </c>
      <c r="E190" s="263" t="s">
        <v>178</v>
      </c>
      <c r="F190" s="364"/>
      <c r="G190" s="217"/>
      <c r="H190" s="25"/>
      <c r="I190" s="25"/>
      <c r="J190" s="25"/>
      <c r="K190"/>
      <c r="L190"/>
      <c r="M190"/>
      <c r="N190"/>
      <c r="O190"/>
      <c r="P190"/>
    </row>
    <row r="191" spans="1:16" ht="13.5" thickBot="1" x14ac:dyDescent="0.25">
      <c r="A191" s="264">
        <v>20</v>
      </c>
      <c r="B191" s="376">
        <v>25.41</v>
      </c>
      <c r="C191" s="376">
        <f>A191*B191</f>
        <v>508.2</v>
      </c>
      <c r="D191" s="265">
        <v>12</v>
      </c>
      <c r="E191" s="260">
        <f>C191*D191</f>
        <v>6098.4</v>
      </c>
      <c r="F191" s="364"/>
      <c r="G191" s="364"/>
      <c r="H191" s="364"/>
      <c r="I191" s="364"/>
      <c r="J191" s="364"/>
      <c r="K191"/>
      <c r="L191"/>
      <c r="M191"/>
      <c r="N191"/>
      <c r="O191"/>
      <c r="P191"/>
    </row>
    <row r="192" spans="1:16" ht="13.5" thickBot="1" x14ac:dyDescent="0.25">
      <c r="A192" s="364"/>
      <c r="B192" s="364"/>
      <c r="C192" s="364"/>
      <c r="D192" s="364"/>
      <c r="E192" s="261"/>
      <c r="F192" s="364"/>
      <c r="G192" s="364"/>
      <c r="H192" s="364"/>
      <c r="I192" s="364"/>
      <c r="J192" s="364"/>
      <c r="K192"/>
      <c r="L192"/>
      <c r="M192"/>
      <c r="N192"/>
      <c r="O192"/>
      <c r="P192"/>
    </row>
    <row r="193" spans="1:16" ht="13.5" thickBot="1" x14ac:dyDescent="0.25">
      <c r="A193" s="466" t="s">
        <v>179</v>
      </c>
      <c r="B193" s="467"/>
      <c r="C193" s="467"/>
      <c r="D193" s="468"/>
      <c r="E193" s="241"/>
      <c r="F193" s="364"/>
      <c r="G193" s="364"/>
      <c r="H193" s="364"/>
      <c r="I193" s="364"/>
      <c r="J193" s="364"/>
      <c r="K193"/>
      <c r="L193"/>
      <c r="M193"/>
      <c r="N193"/>
      <c r="O193"/>
      <c r="P193"/>
    </row>
    <row r="194" spans="1:16" ht="45" x14ac:dyDescent="0.2">
      <c r="A194" s="266" t="s">
        <v>180</v>
      </c>
      <c r="B194" s="348" t="s">
        <v>181</v>
      </c>
      <c r="C194" s="348" t="s">
        <v>182</v>
      </c>
      <c r="D194" s="267" t="s">
        <v>120</v>
      </c>
      <c r="E194" s="268"/>
      <c r="F194" s="268"/>
      <c r="G194" s="217"/>
      <c r="H194" s="25"/>
      <c r="I194" s="25"/>
      <c r="J194" s="25"/>
      <c r="K194"/>
      <c r="L194"/>
      <c r="M194"/>
      <c r="N194"/>
      <c r="O194"/>
      <c r="P194"/>
    </row>
    <row r="195" spans="1:16" x14ac:dyDescent="0.2">
      <c r="A195" s="255" t="s">
        <v>183</v>
      </c>
      <c r="B195" s="336">
        <v>0</v>
      </c>
      <c r="C195" s="336">
        <v>0</v>
      </c>
      <c r="D195" s="99">
        <f>B195*C195</f>
        <v>0</v>
      </c>
      <c r="E195" s="364"/>
      <c r="F195" s="364"/>
      <c r="G195" s="269"/>
      <c r="H195" s="364"/>
      <c r="I195" s="364"/>
      <c r="J195" s="364"/>
    </row>
    <row r="196" spans="1:16" x14ac:dyDescent="0.2">
      <c r="A196" s="255" t="s">
        <v>184</v>
      </c>
      <c r="B196" s="352">
        <v>0</v>
      </c>
      <c r="C196" s="352">
        <v>0</v>
      </c>
      <c r="D196" s="99">
        <f>B196*C196</f>
        <v>0</v>
      </c>
      <c r="E196" s="269"/>
      <c r="F196" s="269"/>
      <c r="G196" s="269"/>
      <c r="H196" s="364"/>
      <c r="I196" s="364"/>
      <c r="J196" s="364"/>
    </row>
    <row r="197" spans="1:16" x14ac:dyDescent="0.2">
      <c r="A197" s="255" t="s">
        <v>185</v>
      </c>
      <c r="B197" s="352">
        <v>0</v>
      </c>
      <c r="C197" s="352">
        <v>0</v>
      </c>
      <c r="D197" s="353">
        <f>B197*C197</f>
        <v>0</v>
      </c>
      <c r="E197" s="269"/>
      <c r="F197" s="269"/>
      <c r="G197" s="269"/>
      <c r="H197" s="364"/>
      <c r="I197" s="364"/>
      <c r="J197" s="364"/>
    </row>
    <row r="198" spans="1:16" ht="23.25" thickBot="1" x14ac:dyDescent="0.25">
      <c r="A198" s="198" t="s">
        <v>186</v>
      </c>
      <c r="B198" s="349">
        <v>0</v>
      </c>
      <c r="C198" s="349">
        <v>0</v>
      </c>
      <c r="D198" s="350">
        <f>B198*C198</f>
        <v>0</v>
      </c>
      <c r="E198" s="270"/>
      <c r="F198" s="269"/>
      <c r="G198" s="269"/>
      <c r="H198" s="364"/>
      <c r="I198" s="70"/>
      <c r="J198" s="364"/>
    </row>
    <row r="199" spans="1:16" ht="12" thickBot="1" x14ac:dyDescent="0.25">
      <c r="A199" s="271"/>
      <c r="B199" s="272"/>
      <c r="C199" s="273" t="s">
        <v>110</v>
      </c>
      <c r="D199" s="274">
        <f>D195+D196+D197+D198</f>
        <v>0</v>
      </c>
      <c r="E199" s="275"/>
      <c r="F199" s="108"/>
      <c r="G199" s="269"/>
      <c r="H199" s="364"/>
      <c r="I199" s="364"/>
      <c r="J199" s="364"/>
    </row>
    <row r="200" spans="1:16" ht="56.25" x14ac:dyDescent="0.2">
      <c r="A200" s="266" t="s">
        <v>180</v>
      </c>
      <c r="B200" s="473" t="s">
        <v>187</v>
      </c>
      <c r="C200" s="473"/>
      <c r="D200" s="377" t="s">
        <v>188</v>
      </c>
      <c r="E200" s="276" t="s">
        <v>182</v>
      </c>
      <c r="F200" s="277" t="s">
        <v>189</v>
      </c>
      <c r="G200" s="25"/>
      <c r="H200" s="364"/>
      <c r="I200" s="364"/>
      <c r="J200" s="364"/>
    </row>
    <row r="201" spans="1:16" ht="22.5" x14ac:dyDescent="0.2">
      <c r="A201" s="394" t="s">
        <v>266</v>
      </c>
      <c r="B201" s="417">
        <v>25</v>
      </c>
      <c r="C201" s="418"/>
      <c r="D201" s="393"/>
      <c r="E201" s="392">
        <v>12</v>
      </c>
      <c r="F201" s="397">
        <f>B201*E201</f>
        <v>300</v>
      </c>
      <c r="G201" s="25"/>
      <c r="H201" s="380"/>
      <c r="I201" s="380"/>
      <c r="J201" s="380"/>
    </row>
    <row r="202" spans="1:16" ht="22.5" x14ac:dyDescent="0.2">
      <c r="A202" s="394" t="s">
        <v>267</v>
      </c>
      <c r="B202" s="417">
        <v>25</v>
      </c>
      <c r="C202" s="418"/>
      <c r="D202" s="393"/>
      <c r="E202" s="392">
        <v>12</v>
      </c>
      <c r="F202" s="397">
        <f>B202*E202</f>
        <v>300</v>
      </c>
      <c r="G202" s="25"/>
      <c r="H202" s="380"/>
      <c r="I202" s="380"/>
      <c r="J202" s="380"/>
    </row>
    <row r="203" spans="1:16" ht="22.5" x14ac:dyDescent="0.2">
      <c r="A203" s="394" t="s">
        <v>268</v>
      </c>
      <c r="B203" s="417">
        <v>25</v>
      </c>
      <c r="C203" s="418"/>
      <c r="D203" s="393"/>
      <c r="E203" s="392">
        <v>12</v>
      </c>
      <c r="F203" s="397">
        <f>B203*E203</f>
        <v>300</v>
      </c>
      <c r="G203" s="25"/>
      <c r="H203" s="380"/>
      <c r="I203" s="380"/>
      <c r="J203" s="380"/>
    </row>
    <row r="204" spans="1:16" x14ac:dyDescent="0.2">
      <c r="A204" s="395" t="s">
        <v>269</v>
      </c>
      <c r="B204" s="415">
        <v>21.8</v>
      </c>
      <c r="C204" s="416"/>
      <c r="D204" s="256"/>
      <c r="E204" s="396">
        <v>12</v>
      </c>
      <c r="F204" s="397">
        <f>B204*E204</f>
        <v>261.60000000000002</v>
      </c>
      <c r="G204" s="278"/>
      <c r="H204" s="364"/>
      <c r="I204" s="364"/>
      <c r="J204" s="364"/>
    </row>
    <row r="205" spans="1:16" ht="12" thickBot="1" x14ac:dyDescent="0.25">
      <c r="A205" s="211" t="s">
        <v>190</v>
      </c>
      <c r="B205" s="463"/>
      <c r="C205" s="464"/>
      <c r="D205" s="464"/>
      <c r="E205" s="465"/>
      <c r="F205" s="378">
        <f>SUM(F201:F204)</f>
        <v>1161.5999999999999</v>
      </c>
      <c r="G205" s="270"/>
      <c r="H205" s="364"/>
      <c r="J205" s="70"/>
      <c r="K205" s="218"/>
      <c r="L205" s="218"/>
      <c r="M205" s="218"/>
    </row>
    <row r="206" spans="1:16" ht="12" thickBot="1" x14ac:dyDescent="0.25">
      <c r="A206" s="240"/>
      <c r="B206" s="140"/>
      <c r="C206" s="140"/>
      <c r="D206" s="240"/>
      <c r="E206" s="240"/>
      <c r="F206" s="269"/>
      <c r="G206" s="269"/>
      <c r="H206" s="364"/>
      <c r="I206" s="364"/>
      <c r="J206" s="364"/>
      <c r="M206" s="2"/>
    </row>
    <row r="207" spans="1:16" ht="12" thickBot="1" x14ac:dyDescent="0.25">
      <c r="A207" s="466" t="s">
        <v>31</v>
      </c>
      <c r="B207" s="467"/>
      <c r="C207" s="467"/>
      <c r="D207" s="467"/>
      <c r="E207" s="468"/>
      <c r="F207" s="364"/>
      <c r="G207" s="364"/>
      <c r="H207" s="364"/>
      <c r="I207" s="364"/>
      <c r="J207" s="364"/>
      <c r="M207" s="2"/>
    </row>
    <row r="208" spans="1:16" s="2" customFormat="1" ht="56.25" x14ac:dyDescent="0.2">
      <c r="A208" s="266" t="s">
        <v>191</v>
      </c>
      <c r="B208" s="348" t="s">
        <v>192</v>
      </c>
      <c r="C208" s="348" t="s">
        <v>193</v>
      </c>
      <c r="D208" s="279" t="s">
        <v>120</v>
      </c>
      <c r="E208" s="267" t="s">
        <v>194</v>
      </c>
      <c r="F208" s="216"/>
      <c r="G208" s="280"/>
      <c r="H208" s="280"/>
      <c r="I208" s="280"/>
      <c r="J208" s="280"/>
      <c r="K208" s="280"/>
    </row>
    <row r="209" spans="1:13" s="2" customFormat="1" x14ac:dyDescent="0.2">
      <c r="A209" s="255" t="s">
        <v>276</v>
      </c>
      <c r="B209" s="257"/>
      <c r="C209" s="257"/>
      <c r="D209" s="336">
        <v>385.71</v>
      </c>
      <c r="E209" s="281"/>
      <c r="F209" s="364"/>
      <c r="G209" s="364"/>
      <c r="H209" s="364"/>
      <c r="I209" s="364"/>
      <c r="J209" s="364"/>
    </row>
    <row r="210" spans="1:13" s="2" customFormat="1" x14ac:dyDescent="0.2">
      <c r="A210" s="255" t="s">
        <v>195</v>
      </c>
      <c r="B210" s="256"/>
      <c r="C210" s="256"/>
      <c r="D210" s="336">
        <v>0</v>
      </c>
      <c r="E210" s="281"/>
      <c r="F210" s="364"/>
      <c r="G210" s="364"/>
      <c r="H210" s="364"/>
      <c r="I210" s="364"/>
      <c r="J210" s="364"/>
    </row>
    <row r="211" spans="1:13" s="2" customFormat="1" x14ac:dyDescent="0.2">
      <c r="A211" s="255" t="s">
        <v>196</v>
      </c>
      <c r="B211" s="256"/>
      <c r="C211" s="256"/>
      <c r="D211" s="336">
        <v>0</v>
      </c>
      <c r="E211" s="281"/>
      <c r="F211" s="364"/>
      <c r="G211" s="364"/>
      <c r="H211" s="364"/>
      <c r="I211" s="364"/>
      <c r="J211" s="364"/>
    </row>
    <row r="212" spans="1:13" s="2" customFormat="1" ht="12" thickBot="1" x14ac:dyDescent="0.25">
      <c r="A212" s="230" t="s">
        <v>197</v>
      </c>
      <c r="B212" s="231"/>
      <c r="C212" s="231"/>
      <c r="D212" s="345">
        <f>58.96+293.48</f>
        <v>352.44</v>
      </c>
      <c r="E212" s="252">
        <v>0</v>
      </c>
      <c r="F212" s="364"/>
      <c r="G212" s="364"/>
      <c r="H212" s="364"/>
      <c r="I212" s="364"/>
      <c r="J212" s="364"/>
    </row>
    <row r="213" spans="1:13" s="2" customFormat="1" ht="12" thickBot="1" x14ac:dyDescent="0.25">
      <c r="A213" s="219" t="s">
        <v>129</v>
      </c>
      <c r="B213" s="259"/>
      <c r="C213" s="259"/>
      <c r="D213" s="282">
        <f>SUM(D209:D212)</f>
        <v>738.15</v>
      </c>
      <c r="E213" s="260">
        <v>0</v>
      </c>
      <c r="F213" s="364"/>
      <c r="G213" s="364"/>
      <c r="H213" s="364"/>
      <c r="I213" s="364"/>
      <c r="J213" s="364"/>
      <c r="M213" s="1"/>
    </row>
    <row r="214" spans="1:13" s="2" customFormat="1" ht="12" thickBot="1" x14ac:dyDescent="0.25">
      <c r="A214" s="364"/>
      <c r="B214" s="364"/>
      <c r="C214" s="364"/>
      <c r="D214" s="364"/>
      <c r="E214" s="364"/>
      <c r="F214" s="364"/>
      <c r="G214" s="364"/>
      <c r="H214" s="364"/>
      <c r="I214" s="364"/>
      <c r="J214" s="364"/>
      <c r="M214" s="1"/>
    </row>
    <row r="215" spans="1:13" ht="12" thickBot="1" x14ac:dyDescent="0.25">
      <c r="A215" s="433" t="s">
        <v>32</v>
      </c>
      <c r="B215" s="434"/>
      <c r="C215" s="334"/>
      <c r="D215" s="283"/>
      <c r="E215" s="364"/>
      <c r="F215" s="364"/>
      <c r="G215" s="364"/>
      <c r="H215" s="364"/>
      <c r="I215" s="364"/>
      <c r="J215" s="364"/>
    </row>
    <row r="216" spans="1:13" ht="45" x14ac:dyDescent="0.2">
      <c r="A216" s="266" t="s">
        <v>191</v>
      </c>
      <c r="B216" s="348" t="s">
        <v>192</v>
      </c>
      <c r="C216" s="348" t="s">
        <v>198</v>
      </c>
      <c r="D216" s="284" t="s">
        <v>120</v>
      </c>
      <c r="E216" s="94"/>
      <c r="F216" s="364"/>
      <c r="H216" s="364"/>
      <c r="I216" s="364"/>
      <c r="J216" s="364"/>
    </row>
    <row r="217" spans="1:13" ht="12" thickBot="1" x14ac:dyDescent="0.25">
      <c r="A217" s="230" t="s">
        <v>199</v>
      </c>
      <c r="B217" s="258">
        <v>0</v>
      </c>
      <c r="C217" s="258"/>
      <c r="D217" s="252">
        <v>360.3</v>
      </c>
      <c r="E217" s="364"/>
      <c r="F217" s="364"/>
      <c r="G217" s="364"/>
      <c r="H217" s="364"/>
      <c r="I217" s="364"/>
      <c r="J217" s="364"/>
    </row>
    <row r="218" spans="1:13" ht="12" thickBot="1" x14ac:dyDescent="0.25">
      <c r="A218" s="219" t="s">
        <v>129</v>
      </c>
      <c r="B218" s="259"/>
      <c r="C218" s="259"/>
      <c r="D218" s="260">
        <f>D217</f>
        <v>360.3</v>
      </c>
      <c r="E218" s="364"/>
      <c r="F218" s="364"/>
      <c r="G218" s="364"/>
      <c r="H218" s="364"/>
      <c r="I218" s="364"/>
      <c r="J218" s="364"/>
      <c r="M218" s="2"/>
    </row>
    <row r="219" spans="1:13" ht="12" thickBot="1" x14ac:dyDescent="0.25">
      <c r="A219" s="140"/>
      <c r="B219" s="240"/>
      <c r="C219" s="240"/>
      <c r="D219" s="240"/>
      <c r="E219" s="364"/>
      <c r="F219" s="364"/>
      <c r="H219" s="364"/>
      <c r="I219" s="364"/>
      <c r="J219" s="364"/>
      <c r="M219" s="2"/>
    </row>
    <row r="220" spans="1:13" s="2" customFormat="1" ht="12" thickBot="1" x14ac:dyDescent="0.25">
      <c r="A220" s="333" t="s">
        <v>34</v>
      </c>
      <c r="B220" s="334"/>
      <c r="C220" s="334"/>
      <c r="D220" s="285"/>
      <c r="E220" s="286"/>
      <c r="F220" s="283"/>
      <c r="G220" s="364"/>
      <c r="H220" s="364"/>
      <c r="I220" s="364"/>
      <c r="J220" s="364"/>
    </row>
    <row r="221" spans="1:13" s="2" customFormat="1" ht="45.75" thickBot="1" x14ac:dyDescent="0.25">
      <c r="A221" s="287" t="s">
        <v>191</v>
      </c>
      <c r="B221" s="335" t="s">
        <v>200</v>
      </c>
      <c r="C221" s="335" t="s">
        <v>201</v>
      </c>
      <c r="D221" s="435" t="s">
        <v>182</v>
      </c>
      <c r="E221" s="435"/>
      <c r="F221" s="288" t="s">
        <v>189</v>
      </c>
      <c r="G221" s="289"/>
      <c r="H221" s="364"/>
      <c r="I221" s="364"/>
      <c r="J221" s="364"/>
    </row>
    <row r="222" spans="1:13" s="2" customFormat="1" x14ac:dyDescent="0.2">
      <c r="A222" s="290" t="s">
        <v>202</v>
      </c>
      <c r="B222" s="291"/>
      <c r="C222" s="291"/>
      <c r="D222" s="455"/>
      <c r="E222" s="455"/>
      <c r="F222" s="292"/>
      <c r="G222" s="268"/>
      <c r="H222" s="364"/>
      <c r="I222" s="364"/>
      <c r="J222" s="364"/>
    </row>
    <row r="223" spans="1:13" s="2" customFormat="1" ht="12" thickBot="1" x14ac:dyDescent="0.25">
      <c r="A223" s="293" t="s">
        <v>203</v>
      </c>
      <c r="B223" s="337">
        <v>145.19999999999999</v>
      </c>
      <c r="C223" s="337"/>
      <c r="D223" s="469">
        <v>12</v>
      </c>
      <c r="E223" s="469"/>
      <c r="F223" s="350">
        <f>B223*D223</f>
        <v>1742.3999999999999</v>
      </c>
      <c r="G223" s="269"/>
      <c r="H223" s="364"/>
      <c r="I223" s="364"/>
      <c r="J223" s="364"/>
    </row>
    <row r="224" spans="1:13" s="2" customFormat="1" ht="12" thickBot="1" x14ac:dyDescent="0.25">
      <c r="A224" s="443"/>
      <c r="B224" s="444"/>
      <c r="C224" s="445"/>
      <c r="D224" s="446" t="s">
        <v>110</v>
      </c>
      <c r="E224" s="446"/>
      <c r="F224" s="260">
        <f>F223</f>
        <v>1742.3999999999999</v>
      </c>
      <c r="G224" s="278"/>
      <c r="H224" s="364"/>
      <c r="I224" s="364"/>
      <c r="J224" s="364"/>
    </row>
    <row r="225" spans="1:19" s="2" customFormat="1" ht="12.75" x14ac:dyDescent="0.2">
      <c r="A225" s="290" t="s">
        <v>204</v>
      </c>
      <c r="B225" s="343"/>
      <c r="C225" s="343"/>
      <c r="D225" s="462"/>
      <c r="E225" s="462"/>
      <c r="F225" s="355"/>
      <c r="G225" s="278"/>
      <c r="H225" s="364"/>
      <c r="I225" s="364"/>
      <c r="J225" s="364"/>
      <c r="O225"/>
      <c r="P225"/>
      <c r="Q225"/>
      <c r="R225"/>
      <c r="S225"/>
    </row>
    <row r="226" spans="1:19" s="2" customFormat="1" ht="12.75" x14ac:dyDescent="0.2">
      <c r="A226" s="294" t="s">
        <v>205</v>
      </c>
      <c r="B226" s="342">
        <v>121</v>
      </c>
      <c r="C226" s="342"/>
      <c r="D226" s="461">
        <v>12</v>
      </c>
      <c r="E226" s="461"/>
      <c r="F226" s="353">
        <f>B226*D226</f>
        <v>1452</v>
      </c>
      <c r="G226" s="269"/>
      <c r="H226" s="364"/>
      <c r="I226" s="364"/>
      <c r="J226" s="364"/>
      <c r="O226"/>
      <c r="P226"/>
      <c r="Q226"/>
      <c r="R226"/>
      <c r="S226"/>
    </row>
    <row r="227" spans="1:19" s="2" customFormat="1" ht="13.5" thickBot="1" x14ac:dyDescent="0.25">
      <c r="A227" s="293" t="s">
        <v>206</v>
      </c>
      <c r="B227" s="337">
        <v>55.66</v>
      </c>
      <c r="C227" s="337"/>
      <c r="D227" s="442">
        <v>12</v>
      </c>
      <c r="E227" s="442"/>
      <c r="F227" s="379">
        <f>B227*D227</f>
        <v>667.92</v>
      </c>
      <c r="G227" s="269"/>
      <c r="H227" s="364"/>
      <c r="I227" s="364"/>
      <c r="J227" s="364"/>
      <c r="O227"/>
      <c r="P227"/>
      <c r="Q227"/>
      <c r="R227"/>
      <c r="S227"/>
    </row>
    <row r="228" spans="1:19" s="2" customFormat="1" ht="13.5" thickBot="1" x14ac:dyDescent="0.25">
      <c r="A228" s="443"/>
      <c r="B228" s="444"/>
      <c r="C228" s="445"/>
      <c r="D228" s="446" t="s">
        <v>110</v>
      </c>
      <c r="E228" s="446"/>
      <c r="F228" s="260">
        <f>F226+F227</f>
        <v>2119.92</v>
      </c>
      <c r="G228" s="278"/>
      <c r="H228" s="364"/>
      <c r="I228" s="364"/>
      <c r="J228" s="364"/>
      <c r="O228"/>
      <c r="P228"/>
      <c r="Q228"/>
      <c r="R228"/>
      <c r="S228"/>
    </row>
    <row r="229" spans="1:19" s="2" customFormat="1" ht="12.75" x14ac:dyDescent="0.2">
      <c r="A229" s="290" t="s">
        <v>207</v>
      </c>
      <c r="B229" s="343"/>
      <c r="C229" s="343"/>
      <c r="D229" s="462"/>
      <c r="E229" s="462"/>
      <c r="F229" s="355"/>
      <c r="G229" s="278"/>
      <c r="H229" s="364"/>
      <c r="I229" s="364"/>
      <c r="J229" s="364"/>
      <c r="O229"/>
      <c r="P229"/>
      <c r="Q229"/>
      <c r="R229"/>
      <c r="S229"/>
    </row>
    <row r="230" spans="1:19" s="2" customFormat="1" ht="13.5" thickBot="1" x14ac:dyDescent="0.25">
      <c r="A230" s="293" t="s">
        <v>208</v>
      </c>
      <c r="B230" s="337">
        <v>121</v>
      </c>
      <c r="C230" s="337"/>
      <c r="D230" s="442">
        <v>12</v>
      </c>
      <c r="E230" s="442"/>
      <c r="F230" s="350">
        <f>B230*D230</f>
        <v>1452</v>
      </c>
      <c r="G230" s="278"/>
      <c r="H230" s="364"/>
      <c r="I230" s="364"/>
      <c r="J230" s="364"/>
      <c r="O230"/>
      <c r="P230"/>
      <c r="Q230"/>
      <c r="R230"/>
      <c r="S230"/>
    </row>
    <row r="231" spans="1:19" s="2" customFormat="1" ht="13.5" thickBot="1" x14ac:dyDescent="0.25">
      <c r="A231" s="443"/>
      <c r="B231" s="444"/>
      <c r="C231" s="445"/>
      <c r="D231" s="446" t="s">
        <v>110</v>
      </c>
      <c r="E231" s="446"/>
      <c r="F231" s="260">
        <f>F230</f>
        <v>1452</v>
      </c>
      <c r="G231" s="278"/>
      <c r="H231" s="364"/>
      <c r="I231" s="364"/>
      <c r="J231" s="364"/>
      <c r="O231"/>
      <c r="P231"/>
      <c r="Q231"/>
      <c r="R231"/>
      <c r="S231"/>
    </row>
    <row r="232" spans="1:19" s="2" customFormat="1" x14ac:dyDescent="0.2">
      <c r="A232" s="290" t="s">
        <v>209</v>
      </c>
      <c r="B232" s="343"/>
      <c r="C232" s="343"/>
      <c r="D232" s="462"/>
      <c r="E232" s="462"/>
      <c r="F232" s="251"/>
      <c r="G232" s="364"/>
      <c r="H232" s="364"/>
      <c r="I232" s="364"/>
      <c r="J232" s="364"/>
    </row>
    <row r="233" spans="1:19" s="2" customFormat="1" ht="12" thickBot="1" x14ac:dyDescent="0.25">
      <c r="A233" s="293" t="s">
        <v>210</v>
      </c>
      <c r="B233" s="337">
        <v>150</v>
      </c>
      <c r="C233" s="337"/>
      <c r="D233" s="442">
        <v>12</v>
      </c>
      <c r="E233" s="442"/>
      <c r="F233" s="350">
        <f>B233*D233</f>
        <v>1800</v>
      </c>
      <c r="G233" s="269"/>
      <c r="H233" s="364"/>
      <c r="I233" s="364"/>
      <c r="J233" s="364"/>
    </row>
    <row r="234" spans="1:19" s="2" customFormat="1" ht="12" thickBot="1" x14ac:dyDescent="0.25">
      <c r="A234" s="443"/>
      <c r="B234" s="444"/>
      <c r="C234" s="445"/>
      <c r="D234" s="446" t="s">
        <v>110</v>
      </c>
      <c r="E234" s="446"/>
      <c r="F234" s="260">
        <f>F233</f>
        <v>1800</v>
      </c>
      <c r="G234" s="269"/>
      <c r="H234" s="364"/>
      <c r="I234" s="364"/>
      <c r="J234" s="364"/>
    </row>
    <row r="235" spans="1:19" s="2" customFormat="1" x14ac:dyDescent="0.2">
      <c r="A235" s="295" t="s">
        <v>211</v>
      </c>
      <c r="B235" s="341"/>
      <c r="C235" s="341"/>
      <c r="D235" s="460"/>
      <c r="E235" s="460"/>
      <c r="F235" s="296"/>
      <c r="G235" s="269"/>
      <c r="H235" s="364"/>
      <c r="I235" s="364"/>
      <c r="J235" s="364"/>
    </row>
    <row r="236" spans="1:19" s="2" customFormat="1" x14ac:dyDescent="0.2">
      <c r="A236" s="294" t="s">
        <v>212</v>
      </c>
      <c r="B236" s="342">
        <v>66.55</v>
      </c>
      <c r="C236" s="342"/>
      <c r="D236" s="461">
        <v>12</v>
      </c>
      <c r="E236" s="461"/>
      <c r="F236" s="353">
        <f>B236*D236</f>
        <v>798.59999999999991</v>
      </c>
      <c r="G236" s="269"/>
      <c r="H236" s="364"/>
      <c r="I236" s="364"/>
      <c r="J236" s="364"/>
    </row>
    <row r="237" spans="1:19" s="2" customFormat="1" x14ac:dyDescent="0.2">
      <c r="A237" s="294" t="s">
        <v>213</v>
      </c>
      <c r="B237" s="342">
        <v>1266.94</v>
      </c>
      <c r="C237" s="342"/>
      <c r="D237" s="461">
        <v>1</v>
      </c>
      <c r="E237" s="461"/>
      <c r="F237" s="353">
        <f t="shared" ref="F237:F239" si="14">B237*D237</f>
        <v>1266.94</v>
      </c>
      <c r="G237" s="278"/>
      <c r="H237" s="364"/>
      <c r="I237" s="364"/>
      <c r="J237" s="364"/>
    </row>
    <row r="238" spans="1:19" s="2" customFormat="1" x14ac:dyDescent="0.2">
      <c r="A238" s="294" t="s">
        <v>214</v>
      </c>
      <c r="B238" s="342">
        <v>150</v>
      </c>
      <c r="C238" s="342"/>
      <c r="D238" s="461">
        <v>12</v>
      </c>
      <c r="E238" s="461"/>
      <c r="F238" s="353">
        <f t="shared" si="14"/>
        <v>1800</v>
      </c>
      <c r="G238" s="269"/>
      <c r="H238" s="364"/>
      <c r="I238" s="364"/>
      <c r="J238" s="364"/>
    </row>
    <row r="239" spans="1:19" s="2" customFormat="1" ht="12" thickBot="1" x14ac:dyDescent="0.25">
      <c r="A239" s="293" t="s">
        <v>147</v>
      </c>
      <c r="B239" s="337"/>
      <c r="C239" s="337"/>
      <c r="D239" s="442"/>
      <c r="E239" s="442"/>
      <c r="F239" s="350">
        <f t="shared" si="14"/>
        <v>0</v>
      </c>
      <c r="G239" s="278"/>
      <c r="H239" s="364"/>
      <c r="I239" s="364"/>
      <c r="J239" s="364"/>
    </row>
    <row r="240" spans="1:19" s="2" customFormat="1" ht="12" thickBot="1" x14ac:dyDescent="0.25">
      <c r="A240" s="443"/>
      <c r="B240" s="444"/>
      <c r="C240" s="445"/>
      <c r="D240" s="446" t="s">
        <v>110</v>
      </c>
      <c r="E240" s="446"/>
      <c r="F240" s="260">
        <f>F236+F237+F238+F239</f>
        <v>3865.54</v>
      </c>
      <c r="G240" s="269"/>
      <c r="H240" s="364"/>
      <c r="I240" s="364"/>
      <c r="J240" s="364"/>
      <c r="N240" s="297"/>
    </row>
    <row r="241" spans="1:18" s="2" customFormat="1" ht="12" thickBot="1" x14ac:dyDescent="0.25">
      <c r="A241" s="298" t="s">
        <v>129</v>
      </c>
      <c r="B241" s="432"/>
      <c r="C241" s="430"/>
      <c r="D241" s="430"/>
      <c r="E241" s="431"/>
      <c r="F241" s="260">
        <f>F240+F234+F231+F228+F224</f>
        <v>10979.859999999999</v>
      </c>
      <c r="G241" s="240"/>
      <c r="H241" s="364"/>
      <c r="I241" s="364"/>
      <c r="J241" s="364"/>
    </row>
    <row r="242" spans="1:18" s="2" customFormat="1" ht="12" thickBot="1" x14ac:dyDescent="0.25">
      <c r="A242" s="364"/>
      <c r="B242" s="364"/>
      <c r="C242" s="364"/>
      <c r="D242" s="364"/>
      <c r="E242" s="364"/>
      <c r="F242" s="364"/>
      <c r="G242" s="364"/>
      <c r="H242" s="364"/>
      <c r="I242" s="364"/>
      <c r="J242" s="364"/>
    </row>
    <row r="243" spans="1:18" s="2" customFormat="1" ht="12" thickBot="1" x14ac:dyDescent="0.25">
      <c r="A243" s="447" t="s">
        <v>215</v>
      </c>
      <c r="B243" s="448"/>
      <c r="C243" s="448"/>
      <c r="D243" s="299"/>
      <c r="E243" s="299"/>
      <c r="F243" s="300"/>
      <c r="G243" s="364"/>
      <c r="H243" s="364"/>
      <c r="I243" s="364"/>
      <c r="J243" s="364"/>
    </row>
    <row r="244" spans="1:18" s="2" customFormat="1" ht="22.5" x14ac:dyDescent="0.2">
      <c r="A244" s="266" t="s">
        <v>42</v>
      </c>
      <c r="B244" s="348" t="s">
        <v>216</v>
      </c>
      <c r="C244" s="348" t="s">
        <v>217</v>
      </c>
      <c r="D244" s="348" t="s">
        <v>218</v>
      </c>
      <c r="E244" s="348" t="s">
        <v>219</v>
      </c>
      <c r="F244" s="267" t="s">
        <v>64</v>
      </c>
      <c r="G244" s="268"/>
      <c r="H244" s="364"/>
      <c r="I244" s="364"/>
      <c r="J244" s="364"/>
    </row>
    <row r="245" spans="1:18" s="2" customFormat="1" x14ac:dyDescent="0.2">
      <c r="A245" s="98" t="s">
        <v>43</v>
      </c>
      <c r="B245" s="336">
        <v>350</v>
      </c>
      <c r="C245" s="336">
        <v>6</v>
      </c>
      <c r="D245" s="336">
        <v>3</v>
      </c>
      <c r="E245" s="336">
        <v>6</v>
      </c>
      <c r="F245" s="301">
        <f>B245*C245*D245*E245</f>
        <v>37800</v>
      </c>
      <c r="G245" s="278"/>
      <c r="H245" s="364"/>
      <c r="I245" s="364"/>
      <c r="J245" s="364"/>
      <c r="N245" s="297"/>
    </row>
    <row r="246" spans="1:18" s="2" customFormat="1" x14ac:dyDescent="0.2">
      <c r="A246" s="98" t="s">
        <v>44</v>
      </c>
      <c r="B246" s="352">
        <v>0</v>
      </c>
      <c r="C246" s="352">
        <v>0</v>
      </c>
      <c r="D246" s="352"/>
      <c r="E246" s="352">
        <v>0</v>
      </c>
      <c r="F246" s="301">
        <f>B246*C246*D246*E246</f>
        <v>0</v>
      </c>
      <c r="H246" s="364"/>
      <c r="I246" s="364"/>
      <c r="J246" s="364"/>
      <c r="N246" s="11"/>
    </row>
    <row r="247" spans="1:18" s="2" customFormat="1" x14ac:dyDescent="0.2">
      <c r="A247" s="98" t="s">
        <v>220</v>
      </c>
      <c r="B247" s="352">
        <v>0</v>
      </c>
      <c r="C247" s="352">
        <v>0</v>
      </c>
      <c r="D247" s="352"/>
      <c r="E247" s="352">
        <v>0</v>
      </c>
      <c r="F247" s="301">
        <f>B247*C247</f>
        <v>0</v>
      </c>
      <c r="G247" s="269"/>
      <c r="H247" s="364"/>
      <c r="I247" s="364"/>
      <c r="J247" s="364"/>
      <c r="N247" s="297"/>
    </row>
    <row r="248" spans="1:18" s="2" customFormat="1" x14ac:dyDescent="0.2">
      <c r="A248" s="98" t="s">
        <v>46</v>
      </c>
      <c r="B248" s="336">
        <v>365</v>
      </c>
      <c r="C248" s="336">
        <v>1</v>
      </c>
      <c r="D248" s="336"/>
      <c r="E248" s="336">
        <v>6</v>
      </c>
      <c r="F248" s="301">
        <f>B248*E248</f>
        <v>2190</v>
      </c>
      <c r="G248" s="269"/>
      <c r="H248" s="364"/>
      <c r="I248" s="364"/>
      <c r="J248" s="364"/>
    </row>
    <row r="249" spans="1:18" s="2" customFormat="1" ht="12" thickBot="1" x14ac:dyDescent="0.25">
      <c r="A249" s="302" t="s">
        <v>221</v>
      </c>
      <c r="B249" s="345">
        <v>0</v>
      </c>
      <c r="C249" s="345">
        <v>0</v>
      </c>
      <c r="D249" s="345"/>
      <c r="E249" s="345">
        <v>0</v>
      </c>
      <c r="F249" s="303">
        <f>B249*E249</f>
        <v>0</v>
      </c>
      <c r="G249" s="269"/>
      <c r="H249" s="364"/>
      <c r="I249" s="364"/>
      <c r="J249" s="364"/>
    </row>
    <row r="250" spans="1:18" s="2" customFormat="1" ht="12" thickBot="1" x14ac:dyDescent="0.25">
      <c r="A250" s="429"/>
      <c r="B250" s="430"/>
      <c r="C250" s="430"/>
      <c r="D250" s="431"/>
      <c r="E250" s="273" t="s">
        <v>110</v>
      </c>
      <c r="F250" s="274">
        <f>F245+F246+F247+F248+F249</f>
        <v>39990</v>
      </c>
      <c r="G250" s="269"/>
      <c r="H250" s="364"/>
      <c r="I250" s="364"/>
      <c r="J250" s="364"/>
    </row>
    <row r="251" spans="1:18" s="2" customFormat="1" ht="22.5" x14ac:dyDescent="0.2">
      <c r="A251" s="266" t="s">
        <v>222</v>
      </c>
      <c r="B251" s="348" t="s">
        <v>223</v>
      </c>
      <c r="C251" s="348" t="s">
        <v>224</v>
      </c>
      <c r="D251" s="279" t="s">
        <v>225</v>
      </c>
      <c r="E251" s="348" t="s">
        <v>219</v>
      </c>
      <c r="F251" s="267" t="s">
        <v>64</v>
      </c>
      <c r="G251" s="25"/>
      <c r="H251" s="364"/>
      <c r="I251" s="364"/>
      <c r="J251" s="364"/>
    </row>
    <row r="252" spans="1:18" s="2" customFormat="1" ht="12" thickBot="1" x14ac:dyDescent="0.25">
      <c r="A252" s="304"/>
      <c r="B252" s="345">
        <v>163</v>
      </c>
      <c r="C252" s="345">
        <v>50</v>
      </c>
      <c r="D252" s="345"/>
      <c r="E252" s="345">
        <v>2</v>
      </c>
      <c r="F252" s="303">
        <f>B252*C252*E252</f>
        <v>16300</v>
      </c>
      <c r="G252" s="94"/>
      <c r="H252" s="364"/>
      <c r="I252" s="364"/>
      <c r="J252" s="364"/>
    </row>
    <row r="253" spans="1:18" s="2" customFormat="1" ht="12" thickBot="1" x14ac:dyDescent="0.25">
      <c r="A253" s="429"/>
      <c r="B253" s="430"/>
      <c r="C253" s="430"/>
      <c r="D253" s="431"/>
      <c r="E253" s="338" t="s">
        <v>110</v>
      </c>
      <c r="F253" s="260">
        <f>F252</f>
        <v>16300</v>
      </c>
      <c r="G253" s="269"/>
      <c r="H253" s="364"/>
      <c r="I253" s="364"/>
      <c r="J253" s="364"/>
    </row>
    <row r="254" spans="1:18" s="2" customFormat="1" ht="12" thickBot="1" x14ac:dyDescent="0.25">
      <c r="A254" s="298" t="s">
        <v>190</v>
      </c>
      <c r="B254" s="432"/>
      <c r="C254" s="430"/>
      <c r="D254" s="430"/>
      <c r="E254" s="431"/>
      <c r="F254" s="260">
        <f>F250+F253</f>
        <v>56290</v>
      </c>
      <c r="G254" s="269"/>
      <c r="H254" s="364"/>
      <c r="I254" s="364"/>
      <c r="J254" s="364"/>
    </row>
    <row r="255" spans="1:18" s="2" customFormat="1" ht="12" thickBot="1" x14ac:dyDescent="0.25">
      <c r="A255" s="140"/>
      <c r="B255" s="140"/>
      <c r="C255" s="253"/>
      <c r="D255" s="253"/>
      <c r="E255" s="253"/>
      <c r="F255" s="240"/>
      <c r="G255" s="269"/>
      <c r="H255" s="364"/>
      <c r="I255" s="364"/>
      <c r="J255" s="364"/>
    </row>
    <row r="256" spans="1:18" s="2" customFormat="1" ht="12" thickBot="1" x14ac:dyDescent="0.25">
      <c r="A256" s="433" t="s">
        <v>226</v>
      </c>
      <c r="B256" s="434"/>
      <c r="C256" s="434"/>
      <c r="D256" s="285"/>
      <c r="E256" s="285"/>
      <c r="F256" s="283"/>
      <c r="G256" s="364"/>
      <c r="H256" s="364"/>
      <c r="I256" s="364"/>
      <c r="J256" s="364"/>
      <c r="L256" s="325"/>
      <c r="M256" s="325"/>
      <c r="N256" s="325"/>
      <c r="O256" s="325"/>
      <c r="P256" s="325"/>
      <c r="Q256" s="325"/>
      <c r="R256" s="325"/>
    </row>
    <row r="257" spans="1:20" s="2" customFormat="1" ht="23.25" thickBot="1" x14ac:dyDescent="0.25">
      <c r="A257" s="305" t="s">
        <v>227</v>
      </c>
      <c r="B257" s="435" t="s">
        <v>228</v>
      </c>
      <c r="C257" s="435"/>
      <c r="D257" s="335" t="s">
        <v>229</v>
      </c>
      <c r="E257" s="335" t="s">
        <v>230</v>
      </c>
      <c r="F257" s="288" t="s">
        <v>64</v>
      </c>
      <c r="G257" s="1"/>
      <c r="H257" s="1"/>
      <c r="I257" s="1"/>
      <c r="J257" s="1"/>
      <c r="K257" s="1"/>
      <c r="L257" s="325"/>
      <c r="M257" s="325"/>
      <c r="N257" s="325"/>
      <c r="O257" s="325"/>
      <c r="P257" s="325"/>
      <c r="Q257" s="325"/>
      <c r="R257" s="325"/>
      <c r="T257" s="2">
        <v>0</v>
      </c>
    </row>
    <row r="258" spans="1:20" s="2" customFormat="1" x14ac:dyDescent="0.2">
      <c r="A258" s="436" t="s">
        <v>231</v>
      </c>
      <c r="B258" s="96" t="s">
        <v>232</v>
      </c>
      <c r="C258" s="96"/>
      <c r="D258" s="96"/>
      <c r="E258" s="96"/>
      <c r="F258" s="97"/>
      <c r="G258" s="1"/>
      <c r="H258" s="1"/>
      <c r="I258" s="1"/>
      <c r="J258" s="1"/>
      <c r="K258" s="1"/>
      <c r="L258" s="325"/>
      <c r="M258" s="325"/>
      <c r="N258" s="325"/>
      <c r="O258" s="325"/>
      <c r="P258" s="325"/>
      <c r="Q258" s="325"/>
      <c r="R258" s="325"/>
      <c r="T258" s="2">
        <v>0</v>
      </c>
    </row>
    <row r="259" spans="1:20" s="2" customFormat="1" x14ac:dyDescent="0.2">
      <c r="A259" s="437"/>
      <c r="B259" s="428" t="s">
        <v>233</v>
      </c>
      <c r="C259" s="428"/>
      <c r="D259" s="336"/>
      <c r="E259" s="336"/>
      <c r="F259" s="99"/>
      <c r="G259" s="1"/>
      <c r="H259" s="1"/>
      <c r="I259" s="1"/>
      <c r="J259" s="1"/>
      <c r="K259" s="1"/>
      <c r="L259" s="325"/>
      <c r="M259" s="325"/>
      <c r="N259" s="325"/>
      <c r="O259" s="325"/>
      <c r="P259" s="325"/>
      <c r="Q259" s="325"/>
      <c r="R259" s="325"/>
      <c r="T259" s="2">
        <v>0</v>
      </c>
    </row>
    <row r="260" spans="1:20" s="2" customFormat="1" ht="12" thickBot="1" x14ac:dyDescent="0.25">
      <c r="A260" s="438"/>
      <c r="B260" s="345"/>
      <c r="C260" s="439" t="s">
        <v>234</v>
      </c>
      <c r="D260" s="440"/>
      <c r="E260" s="441"/>
      <c r="F260" s="306"/>
      <c r="G260" s="1"/>
      <c r="H260" s="1"/>
      <c r="I260" s="1"/>
      <c r="J260" s="1"/>
      <c r="K260" s="1"/>
      <c r="L260" s="325"/>
      <c r="M260" s="325"/>
      <c r="N260" s="325"/>
      <c r="O260" s="325"/>
      <c r="P260" s="325"/>
      <c r="Q260" s="325"/>
      <c r="R260" s="325"/>
      <c r="T260" s="2">
        <v>4840</v>
      </c>
    </row>
    <row r="261" spans="1:20" s="2" customFormat="1" x14ac:dyDescent="0.2">
      <c r="A261" s="452" t="s">
        <v>235</v>
      </c>
      <c r="B261" s="453" t="s">
        <v>236</v>
      </c>
      <c r="C261" s="453"/>
      <c r="D261" s="344"/>
      <c r="E261" s="344"/>
      <c r="F261" s="251"/>
      <c r="G261" s="331"/>
      <c r="H261" s="331"/>
      <c r="I261" s="1"/>
      <c r="J261" s="1"/>
      <c r="K261" s="1"/>
      <c r="L261" s="325"/>
      <c r="M261" s="325"/>
      <c r="N261" s="325"/>
      <c r="O261" s="325"/>
      <c r="P261" s="325"/>
      <c r="Q261" s="325"/>
      <c r="R261" s="325"/>
      <c r="T261" s="2">
        <v>0</v>
      </c>
    </row>
    <row r="262" spans="1:20" s="2" customFormat="1" x14ac:dyDescent="0.2">
      <c r="A262" s="437"/>
      <c r="B262" s="454" t="s">
        <v>233</v>
      </c>
      <c r="C262" s="454"/>
      <c r="D262" s="336"/>
      <c r="E262" s="336"/>
      <c r="F262" s="99"/>
      <c r="G262" s="1"/>
      <c r="H262" s="1"/>
      <c r="I262" s="1"/>
      <c r="J262" s="1"/>
      <c r="K262" s="1"/>
      <c r="L262" s="325"/>
      <c r="M262" s="325"/>
      <c r="N262" s="325"/>
      <c r="O262" s="325"/>
      <c r="P262" s="325"/>
      <c r="Q262" s="325"/>
      <c r="R262" s="325"/>
      <c r="T262" s="2">
        <v>0</v>
      </c>
    </row>
    <row r="263" spans="1:20" s="2" customFormat="1" ht="12" thickBot="1" x14ac:dyDescent="0.25">
      <c r="A263" s="438"/>
      <c r="B263" s="307"/>
      <c r="C263" s="439" t="s">
        <v>237</v>
      </c>
      <c r="D263" s="440"/>
      <c r="E263" s="441"/>
      <c r="F263" s="306">
        <f>SUM(F261:F262)</f>
        <v>0</v>
      </c>
      <c r="G263" s="364"/>
      <c r="H263" s="364"/>
      <c r="I263" s="364"/>
      <c r="J263" s="364"/>
      <c r="L263" s="325"/>
      <c r="M263" s="325"/>
      <c r="N263" s="325"/>
      <c r="O263" s="325"/>
      <c r="P263" s="325"/>
      <c r="Q263" s="325"/>
      <c r="R263" s="325"/>
      <c r="T263" s="2">
        <v>4840</v>
      </c>
    </row>
    <row r="264" spans="1:20" s="2" customFormat="1" x14ac:dyDescent="0.2">
      <c r="A264" s="452" t="s">
        <v>54</v>
      </c>
      <c r="B264" s="453" t="s">
        <v>238</v>
      </c>
      <c r="C264" s="453"/>
      <c r="D264" s="344"/>
      <c r="E264" s="344"/>
      <c r="F264" s="251"/>
      <c r="G264" s="364"/>
      <c r="H264" s="364"/>
      <c r="I264" s="364"/>
      <c r="J264" s="364"/>
      <c r="L264" s="325"/>
      <c r="M264" s="325"/>
      <c r="N264" s="325"/>
      <c r="O264" s="325"/>
      <c r="P264" s="325"/>
      <c r="Q264" s="325"/>
      <c r="R264" s="325"/>
    </row>
    <row r="265" spans="1:20" s="2" customFormat="1" x14ac:dyDescent="0.2">
      <c r="A265" s="437"/>
      <c r="B265" s="454" t="s">
        <v>233</v>
      </c>
      <c r="C265" s="454"/>
      <c r="D265" s="336"/>
      <c r="E265" s="336"/>
      <c r="F265" s="99"/>
      <c r="G265" s="364"/>
      <c r="H265" s="364"/>
      <c r="I265" s="364"/>
      <c r="J265" s="364"/>
      <c r="L265" s="325"/>
      <c r="M265" s="325"/>
      <c r="N265" s="325"/>
      <c r="O265" s="325"/>
      <c r="P265" s="325"/>
      <c r="Q265" s="325"/>
      <c r="R265" s="325"/>
    </row>
    <row r="266" spans="1:20" s="2" customFormat="1" ht="12" thickBot="1" x14ac:dyDescent="0.25">
      <c r="A266" s="438"/>
      <c r="B266" s="307"/>
      <c r="C266" s="439" t="s">
        <v>239</v>
      </c>
      <c r="D266" s="440"/>
      <c r="E266" s="441"/>
      <c r="F266" s="306">
        <f>SUM(F264:F265)</f>
        <v>0</v>
      </c>
      <c r="G266" s="364"/>
      <c r="H266" s="364"/>
      <c r="I266" s="364"/>
      <c r="J266" s="364"/>
    </row>
    <row r="267" spans="1:20" s="2" customFormat="1" ht="12" thickBot="1" x14ac:dyDescent="0.25">
      <c r="A267" s="308" t="s">
        <v>55</v>
      </c>
      <c r="B267" s="426" t="s">
        <v>240</v>
      </c>
      <c r="C267" s="426"/>
      <c r="D267" s="309">
        <v>1</v>
      </c>
      <c r="E267" s="309">
        <v>2420</v>
      </c>
      <c r="F267" s="413">
        <f t="shared" ref="F267:F268" si="15">D267*E267</f>
        <v>2420</v>
      </c>
      <c r="G267" s="364"/>
      <c r="H267" s="364"/>
      <c r="I267" s="364"/>
      <c r="J267" s="364"/>
    </row>
    <row r="268" spans="1:20" s="2" customFormat="1" ht="12" thickBot="1" x14ac:dyDescent="0.25">
      <c r="A268" s="407" t="s">
        <v>56</v>
      </c>
      <c r="B268" s="427" t="s">
        <v>241</v>
      </c>
      <c r="C268" s="427"/>
      <c r="D268" s="412">
        <v>0</v>
      </c>
      <c r="E268" s="412">
        <v>0</v>
      </c>
      <c r="F268" s="414">
        <f t="shared" si="15"/>
        <v>0</v>
      </c>
      <c r="G268" s="364"/>
      <c r="H268" s="364"/>
      <c r="I268" s="364"/>
      <c r="J268" s="364"/>
    </row>
    <row r="269" spans="1:20" s="2" customFormat="1" x14ac:dyDescent="0.2">
      <c r="A269" s="457" t="s">
        <v>242</v>
      </c>
      <c r="B269" s="455" t="s">
        <v>243</v>
      </c>
      <c r="C269" s="455"/>
      <c r="D269" s="409">
        <v>12</v>
      </c>
      <c r="E269" s="409">
        <f>250*1.21</f>
        <v>302.5</v>
      </c>
      <c r="F269" s="251">
        <f t="shared" ref="F269" si="16">D269*E269</f>
        <v>3630</v>
      </c>
      <c r="G269" s="398"/>
      <c r="H269" s="94"/>
      <c r="I269" s="94"/>
      <c r="J269" s="398"/>
    </row>
    <row r="270" spans="1:20" s="2" customFormat="1" ht="13.5" customHeight="1" x14ac:dyDescent="0.2">
      <c r="A270" s="458"/>
      <c r="B270" s="428" t="s">
        <v>270</v>
      </c>
      <c r="C270" s="428"/>
      <c r="D270" s="408"/>
      <c r="E270" s="408"/>
      <c r="F270" s="99">
        <f>D270*E270</f>
        <v>0</v>
      </c>
      <c r="G270" s="70"/>
      <c r="H270" s="94"/>
      <c r="I270" s="94"/>
      <c r="J270" s="364"/>
    </row>
    <row r="271" spans="1:20" s="2" customFormat="1" ht="13.5" customHeight="1" thickBot="1" x14ac:dyDescent="0.25">
      <c r="A271" s="459"/>
      <c r="B271" s="307"/>
      <c r="C271" s="456" t="s">
        <v>239</v>
      </c>
      <c r="D271" s="456"/>
      <c r="E271" s="456"/>
      <c r="F271" s="306">
        <f>SUM(F269:F270)</f>
        <v>3630</v>
      </c>
      <c r="G271" s="410"/>
      <c r="H271" s="410"/>
      <c r="I271" s="410"/>
      <c r="J271" s="410"/>
    </row>
    <row r="272" spans="1:20" s="2" customFormat="1" hidden="1" x14ac:dyDescent="0.2">
      <c r="A272" s="436" t="s">
        <v>58</v>
      </c>
      <c r="B272" s="321" t="s">
        <v>244</v>
      </c>
      <c r="C272" s="321"/>
      <c r="D272" s="322"/>
      <c r="E272" s="322"/>
      <c r="F272" s="323"/>
      <c r="G272" s="70" t="s">
        <v>257</v>
      </c>
      <c r="H272" s="70"/>
      <c r="I272" s="29"/>
      <c r="J272" s="324"/>
      <c r="K272" s="325"/>
      <c r="L272" s="325"/>
      <c r="M272" s="325"/>
    </row>
    <row r="273" spans="1:22" s="2" customFormat="1" hidden="1" x14ac:dyDescent="0.2">
      <c r="A273" s="437"/>
      <c r="B273" s="419" t="s">
        <v>245</v>
      </c>
      <c r="C273" s="419"/>
      <c r="D273" s="326"/>
      <c r="E273" s="326"/>
      <c r="F273" s="327"/>
      <c r="G273" s="70" t="s">
        <v>258</v>
      </c>
      <c r="H273" s="364"/>
      <c r="I273" s="94"/>
      <c r="J273" s="364"/>
    </row>
    <row r="274" spans="1:22" s="2" customFormat="1" hidden="1" x14ac:dyDescent="0.2">
      <c r="A274" s="449"/>
      <c r="B274" s="419" t="s">
        <v>246</v>
      </c>
      <c r="C274" s="419"/>
      <c r="D274" s="326"/>
      <c r="E274" s="326"/>
      <c r="F274" s="327"/>
      <c r="G274" s="70" t="s">
        <v>258</v>
      </c>
      <c r="H274" s="364"/>
      <c r="I274" s="94"/>
      <c r="J274" s="364"/>
    </row>
    <row r="275" spans="1:22" s="2" customFormat="1" hidden="1" x14ac:dyDescent="0.2">
      <c r="A275" s="449"/>
      <c r="B275" s="419" t="s">
        <v>247</v>
      </c>
      <c r="C275" s="419"/>
      <c r="D275" s="326"/>
      <c r="E275" s="326"/>
      <c r="F275" s="327"/>
      <c r="G275" s="364"/>
      <c r="H275" s="364"/>
      <c r="I275" s="94"/>
      <c r="J275" s="364"/>
    </row>
    <row r="276" spans="1:22" s="2" customFormat="1" hidden="1" x14ac:dyDescent="0.2">
      <c r="A276" s="449"/>
      <c r="B276" s="450" t="s">
        <v>248</v>
      </c>
      <c r="C276" s="451"/>
      <c r="D276" s="326"/>
      <c r="E276" s="326"/>
      <c r="F276" s="327"/>
      <c r="G276" s="70" t="s">
        <v>255</v>
      </c>
      <c r="H276" s="364"/>
      <c r="I276" s="94"/>
      <c r="J276" s="364"/>
    </row>
    <row r="277" spans="1:22" s="2" customFormat="1" hidden="1" x14ac:dyDescent="0.2">
      <c r="A277" s="449"/>
      <c r="B277" s="419" t="s">
        <v>249</v>
      </c>
      <c r="C277" s="419"/>
      <c r="D277" s="326"/>
      <c r="E277" s="326"/>
      <c r="F277" s="327"/>
      <c r="G277" s="70" t="s">
        <v>254</v>
      </c>
      <c r="H277" s="364"/>
      <c r="I277" s="94"/>
      <c r="J277" s="364"/>
    </row>
    <row r="278" spans="1:22" s="2" customFormat="1" hidden="1" x14ac:dyDescent="0.2">
      <c r="A278" s="449"/>
      <c r="B278" s="419" t="s">
        <v>250</v>
      </c>
      <c r="C278" s="419"/>
      <c r="D278" s="326"/>
      <c r="E278" s="326"/>
      <c r="F278" s="327"/>
      <c r="G278" s="364"/>
      <c r="H278" s="364"/>
      <c r="I278" s="94"/>
      <c r="J278" s="364"/>
    </row>
    <row r="279" spans="1:22" s="2" customFormat="1" hidden="1" x14ac:dyDescent="0.2">
      <c r="A279" s="449"/>
      <c r="B279" s="419" t="s">
        <v>251</v>
      </c>
      <c r="C279" s="419"/>
      <c r="D279" s="326"/>
      <c r="E279" s="326"/>
      <c r="F279" s="327"/>
      <c r="G279" s="364"/>
      <c r="H279" s="364"/>
      <c r="I279" s="94"/>
      <c r="J279" s="364"/>
    </row>
    <row r="280" spans="1:22" s="2" customFormat="1" hidden="1" x14ac:dyDescent="0.2">
      <c r="A280" s="449"/>
      <c r="B280" s="419" t="s">
        <v>252</v>
      </c>
      <c r="C280" s="419"/>
      <c r="D280" s="326"/>
      <c r="E280" s="326"/>
      <c r="F280" s="327"/>
      <c r="G280" s="364"/>
      <c r="H280" s="364"/>
      <c r="I280" s="94"/>
      <c r="J280" s="364"/>
    </row>
    <row r="281" spans="1:22" s="2" customFormat="1" hidden="1" x14ac:dyDescent="0.2">
      <c r="A281" s="449"/>
      <c r="B281" s="419" t="s">
        <v>212</v>
      </c>
      <c r="C281" s="419"/>
      <c r="D281" s="326"/>
      <c r="E281" s="326"/>
      <c r="F281" s="327"/>
      <c r="G281" s="364"/>
      <c r="H281" s="364"/>
      <c r="I281" s="94"/>
      <c r="J281" s="364"/>
    </row>
    <row r="282" spans="1:22" s="2" customFormat="1" ht="12" hidden="1" thickBot="1" x14ac:dyDescent="0.25">
      <c r="A282" s="438"/>
      <c r="B282" s="328"/>
      <c r="C282" s="420" t="s">
        <v>234</v>
      </c>
      <c r="D282" s="421"/>
      <c r="E282" s="422"/>
      <c r="F282" s="329">
        <f>SUM(F272:F281)</f>
        <v>0</v>
      </c>
      <c r="G282" s="364"/>
      <c r="H282" s="364"/>
      <c r="I282" s="320"/>
      <c r="J282" s="364"/>
      <c r="K282" s="1"/>
    </row>
    <row r="283" spans="1:22" s="2" customFormat="1" ht="12" thickBot="1" x14ac:dyDescent="0.25">
      <c r="A283" s="219" t="s">
        <v>190</v>
      </c>
      <c r="B283" s="423"/>
      <c r="C283" s="424"/>
      <c r="D283" s="424"/>
      <c r="E283" s="425"/>
      <c r="F283" s="260">
        <f>F260+F263+F266+F267+F271+F282</f>
        <v>6050</v>
      </c>
      <c r="G283" s="94"/>
      <c r="H283" s="94"/>
      <c r="I283" s="94"/>
      <c r="J283" s="364"/>
      <c r="M283" s="1"/>
    </row>
    <row r="284" spans="1:22" s="2" customForma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1"/>
      <c r="M284" s="3"/>
    </row>
    <row r="285" spans="1:22" x14ac:dyDescent="0.2">
      <c r="A285" s="3"/>
      <c r="B285" s="3"/>
      <c r="C285" s="3"/>
      <c r="D285" s="3"/>
      <c r="E285" s="3"/>
      <c r="F285" s="3"/>
      <c r="G285" s="3"/>
      <c r="H285" s="3"/>
      <c r="I285" s="3"/>
      <c r="M285" s="3"/>
    </row>
    <row r="286" spans="1:22" x14ac:dyDescent="0.2">
      <c r="A286" s="3"/>
      <c r="B286" s="3"/>
      <c r="C286" s="3"/>
      <c r="D286" s="3"/>
      <c r="E286" s="3"/>
      <c r="F286" s="3"/>
      <c r="G286" s="3"/>
      <c r="H286" s="3"/>
      <c r="I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x14ac:dyDescent="0.2">
      <c r="A287" s="3"/>
      <c r="B287" s="3"/>
      <c r="C287" s="3"/>
      <c r="D287" s="3"/>
      <c r="E287" s="3"/>
      <c r="F287" s="3"/>
      <c r="G287" s="3"/>
      <c r="H287" s="3"/>
      <c r="I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x14ac:dyDescent="0.2">
      <c r="A288" s="3"/>
      <c r="B288" s="3"/>
      <c r="C288" s="3"/>
      <c r="D288" s="3"/>
      <c r="E288" s="3"/>
      <c r="F288" s="3"/>
      <c r="G288" s="3"/>
      <c r="H288" s="3"/>
      <c r="I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x14ac:dyDescent="0.2">
      <c r="A289" s="3"/>
      <c r="B289" s="3"/>
      <c r="C289" s="3"/>
      <c r="D289" s="3"/>
      <c r="E289" s="3"/>
      <c r="F289" s="3"/>
      <c r="G289" s="3"/>
      <c r="H289" s="3"/>
      <c r="I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x14ac:dyDescent="0.2">
      <c r="A290" s="3"/>
      <c r="B290" s="3"/>
      <c r="C290" s="3"/>
      <c r="D290" s="3"/>
      <c r="E290" s="3"/>
      <c r="F290" s="3"/>
      <c r="G290" s="3"/>
      <c r="H290" s="3"/>
      <c r="I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x14ac:dyDescent="0.2">
      <c r="A291" s="3"/>
      <c r="B291" s="3"/>
      <c r="C291" s="3"/>
      <c r="D291" s="3"/>
      <c r="E291" s="3"/>
      <c r="F291" s="3"/>
      <c r="G291" s="3"/>
      <c r="H291" s="3"/>
      <c r="I291" s="3"/>
      <c r="K291" s="311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x14ac:dyDescent="0.2">
      <c r="A292" s="3"/>
      <c r="B292" s="3"/>
      <c r="C292" s="3"/>
      <c r="D292" s="3"/>
      <c r="E292" s="3"/>
      <c r="F292" s="3"/>
      <c r="G292" s="3"/>
      <c r="H292" s="3"/>
      <c r="I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x14ac:dyDescent="0.2">
      <c r="A293" s="3"/>
      <c r="B293" s="3"/>
      <c r="C293" s="3"/>
      <c r="D293" s="3"/>
      <c r="E293" s="3"/>
      <c r="F293" s="3"/>
      <c r="G293" s="3"/>
      <c r="H293" s="3"/>
      <c r="I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x14ac:dyDescent="0.2">
      <c r="A294" s="3"/>
      <c r="B294" s="3"/>
      <c r="C294" s="3"/>
      <c r="D294" s="3"/>
      <c r="E294" s="3"/>
      <c r="F294" s="3"/>
      <c r="G294" s="3"/>
      <c r="H294" s="3"/>
      <c r="I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x14ac:dyDescent="0.2">
      <c r="A295" s="3"/>
      <c r="B295" s="3"/>
      <c r="C295" s="3"/>
      <c r="D295" s="3"/>
      <c r="E295" s="3"/>
      <c r="F295" s="3"/>
      <c r="G295" s="3"/>
      <c r="H295" s="3"/>
      <c r="I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x14ac:dyDescent="0.2">
      <c r="A296" s="3"/>
      <c r="B296" s="3"/>
      <c r="C296" s="3"/>
      <c r="D296" s="3"/>
      <c r="E296" s="3"/>
      <c r="F296" s="3"/>
      <c r="G296" s="3"/>
      <c r="H296" s="3"/>
      <c r="I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x14ac:dyDescent="0.2">
      <c r="A297" s="3"/>
      <c r="B297" s="3"/>
      <c r="C297" s="3"/>
      <c r="D297" s="3"/>
      <c r="E297" s="3"/>
      <c r="F297" s="3"/>
      <c r="G297" s="3"/>
      <c r="H297" s="3"/>
      <c r="I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x14ac:dyDescent="0.2">
      <c r="A298" s="3"/>
      <c r="B298" s="3"/>
      <c r="C298" s="3"/>
      <c r="D298" s="3"/>
      <c r="E298" s="3"/>
      <c r="F298" s="3"/>
      <c r="G298" s="3"/>
      <c r="H298" s="3"/>
      <c r="I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x14ac:dyDescent="0.2">
      <c r="A299" s="3"/>
      <c r="B299" s="3"/>
      <c r="C299" s="3"/>
      <c r="D299" s="3"/>
      <c r="E299" s="3"/>
      <c r="F299" s="3"/>
      <c r="G299" s="3"/>
      <c r="H299" s="3"/>
      <c r="I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x14ac:dyDescent="0.2">
      <c r="A300" s="3"/>
      <c r="B300" s="3"/>
      <c r="C300" s="3"/>
      <c r="D300" s="3"/>
      <c r="E300" s="3"/>
      <c r="F300" s="3"/>
      <c r="G300" s="3"/>
      <c r="H300" s="3"/>
      <c r="I300" s="3"/>
      <c r="K300" s="3"/>
      <c r="L300" s="3"/>
      <c r="M300" s="312"/>
      <c r="N300" s="3"/>
      <c r="O300" s="3"/>
      <c r="P300" s="3"/>
      <c r="Q300" s="3"/>
      <c r="R300" s="3"/>
      <c r="S300" s="3"/>
      <c r="T300" s="3"/>
      <c r="U300" s="3"/>
      <c r="V300" s="3"/>
    </row>
    <row r="301" spans="1:22" x14ac:dyDescent="0.2">
      <c r="A301" s="3"/>
      <c r="B301" s="3"/>
      <c r="C301" s="3"/>
      <c r="D301" s="3"/>
      <c r="E301" s="3"/>
      <c r="F301" s="3"/>
      <c r="G301" s="3"/>
      <c r="H301" s="3"/>
      <c r="I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s="313" customForma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1"/>
      <c r="K302" s="312"/>
      <c r="L302" s="312"/>
      <c r="M302" s="3"/>
      <c r="N302" s="312"/>
      <c r="O302" s="312"/>
      <c r="P302" s="312"/>
      <c r="Q302" s="312"/>
      <c r="R302" s="312"/>
      <c r="S302" s="312"/>
      <c r="T302" s="312"/>
      <c r="U302" s="312"/>
      <c r="V302" s="312"/>
    </row>
    <row r="303" spans="1:22" x14ac:dyDescent="0.2">
      <c r="A303" s="3"/>
      <c r="B303" s="3"/>
      <c r="C303" s="3"/>
      <c r="D303" s="3"/>
      <c r="E303" s="3"/>
      <c r="F303" s="3"/>
      <c r="G303" s="3"/>
      <c r="H303" s="3"/>
      <c r="I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x14ac:dyDescent="0.2">
      <c r="A304" s="3"/>
      <c r="B304" s="3"/>
      <c r="C304" s="3"/>
      <c r="D304" s="3"/>
      <c r="E304" s="3"/>
      <c r="F304" s="3"/>
      <c r="G304" s="3"/>
      <c r="H304" s="3"/>
      <c r="I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x14ac:dyDescent="0.2">
      <c r="A305" s="3"/>
      <c r="B305" s="3"/>
      <c r="C305" s="3"/>
      <c r="D305" s="3"/>
      <c r="E305" s="3"/>
      <c r="F305" s="3"/>
      <c r="G305" s="3"/>
      <c r="H305" s="3"/>
      <c r="I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x14ac:dyDescent="0.2">
      <c r="A306" s="3"/>
      <c r="B306" s="3"/>
      <c r="C306" s="3"/>
      <c r="D306" s="3"/>
      <c r="E306" s="3"/>
      <c r="F306" s="3"/>
      <c r="G306" s="3"/>
      <c r="H306" s="3"/>
      <c r="I306" s="3"/>
      <c r="K306" s="3"/>
      <c r="L306" s="3"/>
      <c r="M306" s="314"/>
      <c r="N306" s="3"/>
      <c r="O306" s="3"/>
      <c r="P306" s="3"/>
      <c r="Q306" s="3"/>
      <c r="R306" s="3"/>
      <c r="S306" s="3"/>
      <c r="T306" s="3"/>
      <c r="U306" s="3"/>
      <c r="V306" s="3"/>
    </row>
    <row r="307" spans="1:22" x14ac:dyDescent="0.2">
      <c r="A307" s="3"/>
      <c r="B307" s="3"/>
      <c r="C307" s="3"/>
      <c r="D307" s="3"/>
      <c r="E307" s="3"/>
      <c r="F307" s="3"/>
      <c r="G307" s="3"/>
      <c r="H307" s="3"/>
      <c r="I307" s="3"/>
      <c r="K307" s="3"/>
      <c r="L307" s="3"/>
      <c r="M307" s="314"/>
      <c r="N307" s="3"/>
      <c r="O307" s="3"/>
      <c r="P307" s="3"/>
      <c r="Q307" s="3"/>
      <c r="R307" s="3"/>
      <c r="S307" s="3"/>
      <c r="T307" s="3"/>
      <c r="U307" s="3"/>
      <c r="V307" s="3"/>
    </row>
    <row r="308" spans="1:22" x14ac:dyDescent="0.2">
      <c r="A308" s="3"/>
      <c r="B308" s="3"/>
      <c r="C308" s="3"/>
      <c r="D308" s="3"/>
      <c r="E308" s="3"/>
      <c r="F308" s="3"/>
      <c r="G308" s="3"/>
      <c r="H308" s="3"/>
      <c r="I308" s="3"/>
      <c r="K308" s="3"/>
      <c r="L308" s="314"/>
      <c r="M308" s="314"/>
      <c r="N308" s="314"/>
      <c r="O308" s="315"/>
      <c r="P308" s="314"/>
      <c r="Q308" s="316"/>
      <c r="R308" s="316"/>
      <c r="S308" s="317"/>
      <c r="T308" s="315"/>
      <c r="U308" s="3"/>
      <c r="V308" s="3"/>
    </row>
    <row r="309" spans="1:22" x14ac:dyDescent="0.2">
      <c r="A309" s="3"/>
      <c r="B309" s="3"/>
      <c r="C309" s="3"/>
      <c r="D309" s="3"/>
      <c r="E309" s="3"/>
      <c r="F309" s="3"/>
      <c r="G309" s="3"/>
      <c r="H309" s="3"/>
      <c r="I309" s="3"/>
      <c r="K309" s="3"/>
      <c r="L309" s="314"/>
      <c r="M309" s="314"/>
      <c r="N309" s="314"/>
      <c r="O309" s="315"/>
      <c r="P309" s="314"/>
      <c r="Q309" s="316"/>
      <c r="R309" s="316"/>
      <c r="S309" s="317"/>
      <c r="T309" s="316"/>
      <c r="U309" s="3"/>
      <c r="V309" s="3"/>
    </row>
    <row r="310" spans="1:22" x14ac:dyDescent="0.2">
      <c r="A310" s="3"/>
      <c r="B310" s="3"/>
      <c r="C310" s="3"/>
      <c r="D310" s="3"/>
      <c r="E310" s="3"/>
      <c r="F310" s="3"/>
      <c r="G310" s="3"/>
      <c r="H310" s="3"/>
      <c r="I310" s="3"/>
      <c r="K310" s="3"/>
      <c r="L310" s="314"/>
      <c r="M310" s="314"/>
      <c r="N310" s="314"/>
      <c r="O310" s="315"/>
      <c r="P310" s="314"/>
      <c r="Q310" s="316"/>
      <c r="R310" s="316"/>
      <c r="S310" s="317"/>
      <c r="T310" s="316"/>
      <c r="U310" s="3"/>
      <c r="V310" s="3"/>
    </row>
    <row r="311" spans="1:22" x14ac:dyDescent="0.2">
      <c r="A311" s="3"/>
      <c r="B311" s="3"/>
      <c r="C311" s="3"/>
      <c r="D311" s="3"/>
      <c r="E311" s="3"/>
      <c r="F311" s="3"/>
      <c r="G311" s="3"/>
      <c r="H311" s="3"/>
      <c r="I311" s="3"/>
      <c r="K311" s="3"/>
      <c r="L311" s="314"/>
      <c r="M311" s="3"/>
      <c r="N311" s="314"/>
      <c r="O311" s="315"/>
      <c r="P311" s="314"/>
      <c r="Q311" s="316"/>
      <c r="R311" s="316"/>
      <c r="S311" s="317"/>
      <c r="T311" s="316"/>
      <c r="U311" s="3"/>
      <c r="V311" s="3"/>
    </row>
    <row r="312" spans="1:22" x14ac:dyDescent="0.2">
      <c r="A312" s="3"/>
      <c r="B312" s="3"/>
      <c r="C312" s="3"/>
      <c r="D312" s="3"/>
      <c r="E312" s="3"/>
      <c r="F312" s="3"/>
      <c r="G312" s="3"/>
      <c r="H312" s="3"/>
      <c r="I312" s="3"/>
      <c r="K312" s="3"/>
      <c r="L312" s="314"/>
      <c r="M312" s="3"/>
      <c r="N312" s="314"/>
      <c r="O312" s="315"/>
      <c r="P312" s="314"/>
      <c r="Q312" s="316"/>
      <c r="R312" s="316"/>
      <c r="S312" s="317"/>
      <c r="T312" s="316"/>
      <c r="U312" s="3"/>
      <c r="V312" s="3"/>
    </row>
    <row r="313" spans="1:22" x14ac:dyDescent="0.2">
      <c r="A313" s="3"/>
      <c r="B313" s="3"/>
      <c r="C313" s="3"/>
      <c r="D313" s="3"/>
      <c r="E313" s="3"/>
      <c r="F313" s="3"/>
      <c r="G313" s="3"/>
      <c r="H313" s="3"/>
      <c r="I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x14ac:dyDescent="0.2">
      <c r="A314" s="3"/>
      <c r="B314" s="3"/>
      <c r="C314" s="3"/>
      <c r="D314" s="3"/>
      <c r="E314" s="3"/>
      <c r="F314" s="3"/>
      <c r="G314" s="3"/>
      <c r="H314" s="3"/>
      <c r="I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x14ac:dyDescent="0.2">
      <c r="A315" s="3"/>
      <c r="B315" s="3"/>
      <c r="C315" s="3"/>
      <c r="D315" s="3"/>
      <c r="E315" s="3"/>
      <c r="F315" s="3"/>
      <c r="G315" s="3"/>
      <c r="H315" s="3"/>
      <c r="I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x14ac:dyDescent="0.2">
      <c r="A316" s="3"/>
      <c r="B316" s="3"/>
      <c r="C316" s="3"/>
      <c r="D316" s="3"/>
      <c r="E316" s="3"/>
      <c r="F316" s="3"/>
      <c r="G316" s="3"/>
      <c r="H316" s="3"/>
      <c r="I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x14ac:dyDescent="0.2">
      <c r="A317" s="3"/>
      <c r="B317" s="3"/>
      <c r="C317" s="3"/>
      <c r="D317" s="3"/>
      <c r="E317" s="3"/>
      <c r="F317" s="3"/>
      <c r="G317" s="3"/>
      <c r="H317" s="3"/>
      <c r="I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x14ac:dyDescent="0.2">
      <c r="A318" s="3"/>
      <c r="B318" s="3"/>
      <c r="C318" s="3"/>
      <c r="D318" s="3"/>
      <c r="E318" s="3"/>
      <c r="F318" s="3"/>
      <c r="G318" s="3"/>
      <c r="H318" s="3"/>
      <c r="I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x14ac:dyDescent="0.2">
      <c r="A319" s="3"/>
      <c r="B319" s="3"/>
      <c r="C319" s="3"/>
      <c r="D319" s="3"/>
      <c r="E319" s="3"/>
      <c r="F319" s="3"/>
      <c r="G319" s="3"/>
      <c r="H319" s="3"/>
      <c r="I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x14ac:dyDescent="0.2">
      <c r="A320" s="3"/>
      <c r="B320" s="3"/>
      <c r="C320" s="3"/>
      <c r="D320" s="3"/>
      <c r="E320" s="3"/>
      <c r="F320" s="3"/>
      <c r="G320" s="3"/>
      <c r="H320" s="3"/>
      <c r="I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x14ac:dyDescent="0.2">
      <c r="A321" s="3"/>
      <c r="B321" s="3"/>
      <c r="C321" s="3"/>
      <c r="D321" s="3"/>
      <c r="E321" s="3"/>
      <c r="F321" s="3"/>
      <c r="G321" s="3"/>
      <c r="H321" s="3"/>
      <c r="I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x14ac:dyDescent="0.2">
      <c r="A322" s="3"/>
      <c r="B322" s="3"/>
      <c r="C322" s="3"/>
      <c r="D322" s="3"/>
      <c r="E322" s="3"/>
      <c r="F322" s="3"/>
      <c r="G322" s="3"/>
      <c r="H322" s="3"/>
      <c r="I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x14ac:dyDescent="0.2">
      <c r="A323" s="3"/>
      <c r="B323" s="3"/>
      <c r="C323" s="3"/>
      <c r="D323" s="3"/>
      <c r="E323" s="3"/>
      <c r="F323" s="3"/>
      <c r="G323" s="3"/>
      <c r="H323" s="3"/>
      <c r="I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x14ac:dyDescent="0.2">
      <c r="A324" s="3"/>
      <c r="B324" s="3"/>
      <c r="C324" s="3"/>
      <c r="D324" s="3"/>
      <c r="E324" s="3"/>
      <c r="F324" s="3"/>
      <c r="G324" s="3"/>
      <c r="H324" s="3"/>
      <c r="I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x14ac:dyDescent="0.2">
      <c r="A325" s="3"/>
      <c r="B325" s="3"/>
      <c r="C325" s="3"/>
      <c r="D325" s="3"/>
      <c r="E325" s="3"/>
      <c r="F325" s="3"/>
      <c r="G325" s="3"/>
      <c r="H325" s="3"/>
      <c r="I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x14ac:dyDescent="0.2">
      <c r="A326" s="3"/>
      <c r="B326" s="3"/>
      <c r="C326" s="3"/>
      <c r="D326" s="3"/>
      <c r="E326" s="3"/>
      <c r="F326" s="3"/>
      <c r="G326" s="3"/>
      <c r="H326" s="3"/>
      <c r="I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x14ac:dyDescent="0.2">
      <c r="A327" s="3"/>
      <c r="B327" s="3"/>
      <c r="C327" s="3"/>
      <c r="D327" s="3"/>
      <c r="E327" s="3"/>
      <c r="F327" s="3"/>
      <c r="G327" s="3"/>
      <c r="H327" s="3"/>
      <c r="I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x14ac:dyDescent="0.2">
      <c r="A328" s="3"/>
      <c r="B328" s="3"/>
      <c r="C328" s="3"/>
      <c r="D328" s="3"/>
      <c r="E328" s="3"/>
      <c r="F328" s="3"/>
      <c r="G328" s="3"/>
      <c r="H328" s="3"/>
      <c r="I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x14ac:dyDescent="0.2">
      <c r="A329" s="3"/>
      <c r="B329" s="3"/>
      <c r="C329" s="3"/>
      <c r="D329" s="3"/>
      <c r="E329" s="3"/>
      <c r="F329" s="3"/>
      <c r="G329" s="3"/>
      <c r="H329" s="3"/>
      <c r="I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x14ac:dyDescent="0.2">
      <c r="A330" s="3"/>
      <c r="B330" s="3"/>
      <c r="C330" s="3"/>
      <c r="D330" s="3"/>
      <c r="E330" s="3"/>
      <c r="F330" s="3"/>
      <c r="G330" s="3"/>
      <c r="H330" s="3"/>
      <c r="I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x14ac:dyDescent="0.2">
      <c r="A331" s="3"/>
      <c r="B331" s="3"/>
      <c r="C331" s="3"/>
      <c r="D331" s="3"/>
      <c r="E331" s="3"/>
      <c r="F331" s="3"/>
      <c r="G331" s="3"/>
      <c r="H331" s="3"/>
      <c r="I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x14ac:dyDescent="0.2">
      <c r="A332" s="3"/>
      <c r="B332" s="3"/>
      <c r="C332" s="3"/>
      <c r="D332" s="3"/>
      <c r="E332" s="3"/>
      <c r="F332" s="3"/>
      <c r="G332" s="3"/>
      <c r="H332" s="3"/>
      <c r="I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x14ac:dyDescent="0.2">
      <c r="A333" s="3"/>
      <c r="B333" s="3"/>
      <c r="C333" s="3"/>
      <c r="D333" s="3"/>
      <c r="E333" s="3"/>
      <c r="F333" s="3"/>
      <c r="G333" s="3"/>
      <c r="H333" s="3"/>
      <c r="I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x14ac:dyDescent="0.2">
      <c r="A334" s="3"/>
      <c r="B334" s="3"/>
      <c r="C334" s="3"/>
      <c r="D334" s="3"/>
      <c r="E334" s="3"/>
      <c r="F334" s="3"/>
      <c r="G334" s="3"/>
      <c r="H334" s="3"/>
      <c r="I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x14ac:dyDescent="0.2">
      <c r="A335" s="3"/>
      <c r="B335" s="3"/>
      <c r="C335" s="3"/>
      <c r="D335" s="3"/>
      <c r="E335" s="3"/>
      <c r="F335" s="3"/>
      <c r="G335" s="3"/>
      <c r="H335" s="3"/>
      <c r="I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x14ac:dyDescent="0.2">
      <c r="A336" s="3"/>
      <c r="B336" s="3"/>
      <c r="C336" s="3"/>
      <c r="D336" s="3"/>
      <c r="E336" s="3"/>
      <c r="F336" s="3"/>
      <c r="G336" s="3"/>
      <c r="H336" s="3"/>
      <c r="I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x14ac:dyDescent="0.2">
      <c r="A337" s="3"/>
      <c r="B337" s="3"/>
      <c r="C337" s="3"/>
      <c r="D337" s="3"/>
      <c r="E337" s="3"/>
      <c r="F337" s="3"/>
      <c r="G337" s="3"/>
      <c r="H337" s="3"/>
      <c r="I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x14ac:dyDescent="0.2">
      <c r="A338" s="3"/>
      <c r="B338" s="3"/>
      <c r="C338" s="3"/>
      <c r="D338" s="3"/>
      <c r="E338" s="3"/>
      <c r="F338" s="3"/>
      <c r="G338" s="3"/>
      <c r="H338" s="3"/>
      <c r="I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x14ac:dyDescent="0.2">
      <c r="A339" s="3"/>
      <c r="B339" s="3"/>
      <c r="C339" s="3"/>
      <c r="D339" s="3"/>
      <c r="E339" s="3"/>
      <c r="F339" s="3"/>
      <c r="G339" s="3"/>
      <c r="H339" s="3"/>
      <c r="I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x14ac:dyDescent="0.2">
      <c r="A340" s="3"/>
      <c r="B340" s="3"/>
      <c r="C340" s="3"/>
      <c r="D340" s="3"/>
      <c r="E340" s="3"/>
      <c r="F340" s="3"/>
      <c r="G340" s="3"/>
      <c r="H340" s="3"/>
      <c r="I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x14ac:dyDescent="0.2">
      <c r="A341" s="3"/>
      <c r="B341" s="3"/>
      <c r="C341" s="3"/>
      <c r="D341" s="3"/>
      <c r="E341" s="3"/>
      <c r="F341" s="3"/>
      <c r="G341" s="3"/>
      <c r="H341" s="3"/>
      <c r="I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x14ac:dyDescent="0.2">
      <c r="A342" s="3"/>
      <c r="B342" s="3"/>
      <c r="C342" s="3"/>
      <c r="D342" s="3"/>
      <c r="E342" s="3"/>
      <c r="F342" s="3"/>
      <c r="G342" s="3"/>
      <c r="H342" s="3"/>
      <c r="I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x14ac:dyDescent="0.2">
      <c r="A343" s="3"/>
      <c r="B343" s="3"/>
      <c r="C343" s="3"/>
      <c r="D343" s="3"/>
      <c r="E343" s="3"/>
      <c r="F343" s="3"/>
      <c r="G343" s="3"/>
      <c r="H343" s="3"/>
      <c r="I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x14ac:dyDescent="0.2">
      <c r="A344" s="3"/>
      <c r="B344" s="3"/>
      <c r="C344" s="3"/>
      <c r="D344" s="3"/>
      <c r="E344" s="3"/>
      <c r="F344" s="3"/>
      <c r="G344" s="3"/>
      <c r="H344" s="3"/>
      <c r="I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x14ac:dyDescent="0.2">
      <c r="A345" s="3"/>
      <c r="B345" s="3"/>
      <c r="C345" s="3"/>
      <c r="D345" s="3"/>
      <c r="E345" s="3"/>
      <c r="F345" s="3"/>
      <c r="G345" s="3"/>
      <c r="H345" s="3"/>
      <c r="I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x14ac:dyDescent="0.2">
      <c r="A346" s="3"/>
      <c r="B346" s="3"/>
      <c r="C346" s="3"/>
      <c r="D346" s="3"/>
      <c r="E346" s="3"/>
      <c r="F346" s="3"/>
      <c r="G346" s="3"/>
      <c r="H346" s="3"/>
      <c r="I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x14ac:dyDescent="0.2">
      <c r="A347" s="3"/>
      <c r="B347" s="3"/>
      <c r="C347" s="3"/>
      <c r="D347" s="3"/>
      <c r="E347" s="3"/>
      <c r="F347" s="3"/>
      <c r="G347" s="3"/>
      <c r="H347" s="3"/>
      <c r="I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x14ac:dyDescent="0.2">
      <c r="A348" s="3"/>
      <c r="B348" s="3"/>
      <c r="C348" s="3"/>
      <c r="D348" s="3"/>
      <c r="E348" s="3"/>
      <c r="F348" s="3"/>
      <c r="G348" s="3"/>
      <c r="H348" s="3"/>
      <c r="I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x14ac:dyDescent="0.2">
      <c r="A349" s="3"/>
      <c r="B349" s="3"/>
      <c r="C349" s="3"/>
      <c r="D349" s="3"/>
      <c r="E349" s="3"/>
      <c r="F349" s="3"/>
      <c r="G349" s="3"/>
      <c r="H349" s="3"/>
      <c r="I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x14ac:dyDescent="0.2">
      <c r="A350" s="3"/>
      <c r="B350" s="3"/>
      <c r="C350" s="3"/>
      <c r="D350" s="3"/>
      <c r="E350" s="3"/>
      <c r="F350" s="3"/>
      <c r="G350" s="3"/>
      <c r="H350" s="3"/>
      <c r="I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x14ac:dyDescent="0.2">
      <c r="A351" s="3"/>
      <c r="B351" s="3"/>
      <c r="C351" s="3"/>
      <c r="D351" s="3"/>
      <c r="E351" s="3"/>
      <c r="F351" s="3"/>
      <c r="G351" s="3"/>
      <c r="H351" s="3"/>
      <c r="I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x14ac:dyDescent="0.2">
      <c r="A352" s="3"/>
      <c r="B352" s="3"/>
      <c r="C352" s="3"/>
      <c r="D352" s="3"/>
      <c r="E352" s="3"/>
      <c r="F352" s="3"/>
      <c r="G352" s="3"/>
      <c r="H352" s="3"/>
      <c r="I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x14ac:dyDescent="0.2">
      <c r="A353" s="3"/>
      <c r="B353" s="3"/>
      <c r="C353" s="3"/>
      <c r="D353" s="3"/>
      <c r="E353" s="3"/>
      <c r="F353" s="3"/>
      <c r="G353" s="3"/>
      <c r="H353" s="3"/>
      <c r="I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x14ac:dyDescent="0.2">
      <c r="A354" s="3"/>
      <c r="B354" s="3"/>
      <c r="C354" s="3"/>
      <c r="D354" s="3"/>
      <c r="E354" s="3"/>
      <c r="F354" s="3"/>
      <c r="G354" s="3"/>
      <c r="H354" s="3"/>
      <c r="I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x14ac:dyDescent="0.2">
      <c r="A355" s="3"/>
      <c r="B355" s="3"/>
      <c r="C355" s="3"/>
      <c r="D355" s="3"/>
      <c r="E355" s="3"/>
      <c r="F355" s="3"/>
      <c r="G355" s="3"/>
      <c r="H355" s="3"/>
      <c r="I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x14ac:dyDescent="0.2">
      <c r="A356" s="3"/>
      <c r="B356" s="3"/>
      <c r="C356" s="3"/>
      <c r="D356" s="3"/>
      <c r="E356" s="3"/>
      <c r="F356" s="3"/>
      <c r="G356" s="3"/>
      <c r="H356" s="3"/>
      <c r="I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x14ac:dyDescent="0.2">
      <c r="A357" s="3"/>
      <c r="B357" s="3"/>
      <c r="C357" s="3"/>
      <c r="D357" s="3"/>
      <c r="E357" s="3"/>
      <c r="F357" s="3"/>
      <c r="G357" s="3"/>
      <c r="H357" s="3"/>
      <c r="I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x14ac:dyDescent="0.2">
      <c r="A358" s="3"/>
      <c r="B358" s="3"/>
      <c r="C358" s="3"/>
      <c r="D358" s="3"/>
      <c r="E358" s="3"/>
      <c r="F358" s="3"/>
      <c r="G358" s="3"/>
      <c r="H358" s="3"/>
      <c r="I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x14ac:dyDescent="0.2">
      <c r="A359" s="3"/>
      <c r="B359" s="3"/>
      <c r="C359" s="3"/>
      <c r="D359" s="3"/>
      <c r="E359" s="3"/>
      <c r="F359" s="3"/>
      <c r="G359" s="3"/>
      <c r="H359" s="3"/>
      <c r="I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x14ac:dyDescent="0.2">
      <c r="A360" s="3"/>
      <c r="B360" s="3"/>
      <c r="C360" s="3"/>
      <c r="D360" s="3"/>
      <c r="E360" s="3"/>
      <c r="F360" s="3"/>
      <c r="G360" s="3"/>
      <c r="H360" s="3"/>
      <c r="I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x14ac:dyDescent="0.2">
      <c r="A361" s="3"/>
      <c r="B361" s="3"/>
      <c r="C361" s="3"/>
      <c r="D361" s="3"/>
      <c r="E361" s="3"/>
      <c r="F361" s="3"/>
      <c r="G361" s="3"/>
      <c r="H361" s="3"/>
      <c r="I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x14ac:dyDescent="0.2">
      <c r="A362" s="3"/>
      <c r="B362" s="3"/>
      <c r="C362" s="3"/>
      <c r="D362" s="3"/>
      <c r="E362" s="3"/>
      <c r="F362" s="3"/>
      <c r="G362" s="3"/>
      <c r="H362" s="3"/>
      <c r="I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x14ac:dyDescent="0.2">
      <c r="A363" s="3"/>
      <c r="B363" s="3"/>
      <c r="C363" s="3"/>
      <c r="D363" s="3"/>
      <c r="E363" s="3"/>
      <c r="F363" s="3"/>
      <c r="G363" s="3"/>
      <c r="H363" s="3"/>
      <c r="I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x14ac:dyDescent="0.2">
      <c r="A364" s="3"/>
      <c r="B364" s="3"/>
      <c r="C364" s="3"/>
      <c r="D364" s="3"/>
      <c r="E364" s="3"/>
      <c r="F364" s="3"/>
      <c r="G364" s="3"/>
      <c r="H364" s="3"/>
      <c r="I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x14ac:dyDescent="0.2">
      <c r="A365" s="3"/>
      <c r="B365" s="3"/>
      <c r="C365" s="3"/>
      <c r="D365" s="3"/>
      <c r="E365" s="3"/>
      <c r="F365" s="3"/>
      <c r="G365" s="3"/>
      <c r="H365" s="3"/>
      <c r="I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x14ac:dyDescent="0.2">
      <c r="A366" s="3"/>
      <c r="B366" s="3"/>
      <c r="C366" s="3"/>
      <c r="D366" s="3"/>
      <c r="E366" s="3"/>
      <c r="F366" s="3"/>
      <c r="G366" s="3"/>
      <c r="H366" s="3"/>
      <c r="I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x14ac:dyDescent="0.2">
      <c r="A367" s="3"/>
      <c r="B367" s="3"/>
      <c r="C367" s="3"/>
      <c r="D367" s="3"/>
      <c r="E367" s="3"/>
      <c r="F367" s="3"/>
      <c r="G367" s="3"/>
      <c r="H367" s="3"/>
      <c r="I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x14ac:dyDescent="0.2">
      <c r="A368" s="3"/>
      <c r="B368" s="3"/>
      <c r="C368" s="3"/>
      <c r="D368" s="3"/>
      <c r="E368" s="3"/>
      <c r="F368" s="3"/>
      <c r="G368" s="3"/>
      <c r="H368" s="3"/>
      <c r="I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x14ac:dyDescent="0.2">
      <c r="A369" s="3"/>
      <c r="B369" s="3"/>
      <c r="C369" s="3"/>
      <c r="D369" s="3"/>
      <c r="E369" s="3"/>
      <c r="F369" s="3"/>
      <c r="G369" s="3"/>
      <c r="H369" s="3"/>
      <c r="I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x14ac:dyDescent="0.2">
      <c r="A370" s="3"/>
      <c r="B370" s="3"/>
      <c r="C370" s="3"/>
      <c r="D370" s="3"/>
      <c r="E370" s="3"/>
      <c r="F370" s="3"/>
      <c r="G370" s="3"/>
      <c r="H370" s="3"/>
      <c r="I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x14ac:dyDescent="0.2">
      <c r="A371" s="3"/>
      <c r="B371" s="3"/>
      <c r="C371" s="3"/>
      <c r="D371" s="3"/>
      <c r="E371" s="3"/>
      <c r="F371" s="3"/>
      <c r="G371" s="3"/>
      <c r="H371" s="3"/>
      <c r="I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x14ac:dyDescent="0.2">
      <c r="A372" s="3"/>
      <c r="B372" s="3"/>
      <c r="C372" s="3"/>
      <c r="D372" s="3"/>
      <c r="E372" s="3"/>
      <c r="F372" s="3"/>
      <c r="G372" s="3"/>
      <c r="H372" s="3"/>
      <c r="I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x14ac:dyDescent="0.2"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x14ac:dyDescent="0.2"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x14ac:dyDescent="0.2"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x14ac:dyDescent="0.2"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x14ac:dyDescent="0.2"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x14ac:dyDescent="0.2"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x14ac:dyDescent="0.2"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x14ac:dyDescent="0.2"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x14ac:dyDescent="0.2"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x14ac:dyDescent="0.2"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x14ac:dyDescent="0.2"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x14ac:dyDescent="0.2"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1:22" x14ac:dyDescent="0.2"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1:22" x14ac:dyDescent="0.2"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1:22" x14ac:dyDescent="0.2"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1:22" x14ac:dyDescent="0.2"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1:22" x14ac:dyDescent="0.2"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1:22" x14ac:dyDescent="0.2"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1:22" x14ac:dyDescent="0.2"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1:22" x14ac:dyDescent="0.2"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1:22" x14ac:dyDescent="0.2"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1:22" x14ac:dyDescent="0.2"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1:22" x14ac:dyDescent="0.2"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1:22" x14ac:dyDescent="0.2"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1:22" x14ac:dyDescent="0.2"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1:22" x14ac:dyDescent="0.2"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1:22" x14ac:dyDescent="0.2"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1:22" x14ac:dyDescent="0.2"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1:22" x14ac:dyDescent="0.2"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1:22" x14ac:dyDescent="0.2"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1:22" x14ac:dyDescent="0.2"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1:22" x14ac:dyDescent="0.2"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1:22" x14ac:dyDescent="0.2"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1:22" x14ac:dyDescent="0.2"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1:22" x14ac:dyDescent="0.2"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1:22" x14ac:dyDescent="0.2"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1:22" x14ac:dyDescent="0.2"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1:22" x14ac:dyDescent="0.2"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1:22" x14ac:dyDescent="0.2">
      <c r="K411" s="3"/>
      <c r="L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1:22" x14ac:dyDescent="0.2">
      <c r="K412" s="3"/>
      <c r="L412" s="3"/>
      <c r="N412" s="3"/>
      <c r="O412" s="3"/>
      <c r="P412" s="3"/>
      <c r="Q412" s="3"/>
      <c r="R412" s="3"/>
      <c r="S412" s="3"/>
      <c r="T412" s="3"/>
      <c r="U412" s="3"/>
      <c r="V412" s="3"/>
    </row>
  </sheetData>
  <mergeCells count="139">
    <mergeCell ref="A1:I1"/>
    <mergeCell ref="D2:I2"/>
    <mergeCell ref="A20:B20"/>
    <mergeCell ref="A24:B24"/>
    <mergeCell ref="A88:B88"/>
    <mergeCell ref="A98:B98"/>
    <mergeCell ref="D101:F101"/>
    <mergeCell ref="I97:P97"/>
    <mergeCell ref="A102:A103"/>
    <mergeCell ref="B102:F102"/>
    <mergeCell ref="A123:D123"/>
    <mergeCell ref="A66:B67"/>
    <mergeCell ref="A69:B69"/>
    <mergeCell ref="A74:B74"/>
    <mergeCell ref="A75:B75"/>
    <mergeCell ref="A77:B77"/>
    <mergeCell ref="A86:C86"/>
    <mergeCell ref="G131:H131"/>
    <mergeCell ref="G132:H132"/>
    <mergeCell ref="G133:H133"/>
    <mergeCell ref="G134:H134"/>
    <mergeCell ref="A136:G136"/>
    <mergeCell ref="C137:D137"/>
    <mergeCell ref="I124:I127"/>
    <mergeCell ref="A125:A127"/>
    <mergeCell ref="C127:D127"/>
    <mergeCell ref="G128:H128"/>
    <mergeCell ref="G129:H129"/>
    <mergeCell ref="G130:H130"/>
    <mergeCell ref="B124:B127"/>
    <mergeCell ref="C124:C126"/>
    <mergeCell ref="D124:D126"/>
    <mergeCell ref="E124:E127"/>
    <mergeCell ref="F124:F127"/>
    <mergeCell ref="G124:H127"/>
    <mergeCell ref="B145:C145"/>
    <mergeCell ref="B146:C146"/>
    <mergeCell ref="A148:F148"/>
    <mergeCell ref="A162:B162"/>
    <mergeCell ref="B163:E163"/>
    <mergeCell ref="F163:F164"/>
    <mergeCell ref="C138:D138"/>
    <mergeCell ref="C139:D139"/>
    <mergeCell ref="C140:D140"/>
    <mergeCell ref="A142:E142"/>
    <mergeCell ref="B143:C143"/>
    <mergeCell ref="B144:C144"/>
    <mergeCell ref="B166:C166"/>
    <mergeCell ref="D166:E166"/>
    <mergeCell ref="G166:H166"/>
    <mergeCell ref="B167:C167"/>
    <mergeCell ref="D167:E167"/>
    <mergeCell ref="G167:H167"/>
    <mergeCell ref="G163:H164"/>
    <mergeCell ref="B164:C164"/>
    <mergeCell ref="D164:E164"/>
    <mergeCell ref="B165:C165"/>
    <mergeCell ref="D165:E165"/>
    <mergeCell ref="G165:H165"/>
    <mergeCell ref="D170:E170"/>
    <mergeCell ref="A176:C176"/>
    <mergeCell ref="A188:D188"/>
    <mergeCell ref="A189:E189"/>
    <mergeCell ref="A193:D193"/>
    <mergeCell ref="B200:C200"/>
    <mergeCell ref="B168:C168"/>
    <mergeCell ref="D168:E168"/>
    <mergeCell ref="G168:H168"/>
    <mergeCell ref="B169:C169"/>
    <mergeCell ref="D169:E169"/>
    <mergeCell ref="G169:H169"/>
    <mergeCell ref="A224:C224"/>
    <mergeCell ref="D224:E224"/>
    <mergeCell ref="D225:E225"/>
    <mergeCell ref="D226:E226"/>
    <mergeCell ref="D227:E227"/>
    <mergeCell ref="A228:C228"/>
    <mergeCell ref="D228:E228"/>
    <mergeCell ref="B205:E205"/>
    <mergeCell ref="A207:E207"/>
    <mergeCell ref="A215:B215"/>
    <mergeCell ref="D221:E221"/>
    <mergeCell ref="D222:E222"/>
    <mergeCell ref="D223:E223"/>
    <mergeCell ref="A250:D250"/>
    <mergeCell ref="A234:C234"/>
    <mergeCell ref="D234:E234"/>
    <mergeCell ref="D235:E235"/>
    <mergeCell ref="D236:E236"/>
    <mergeCell ref="D237:E237"/>
    <mergeCell ref="D238:E238"/>
    <mergeCell ref="D229:E229"/>
    <mergeCell ref="D230:E230"/>
    <mergeCell ref="A231:C231"/>
    <mergeCell ref="D231:E231"/>
    <mergeCell ref="D232:E232"/>
    <mergeCell ref="D233:E233"/>
    <mergeCell ref="A272:A282"/>
    <mergeCell ref="B273:C273"/>
    <mergeCell ref="B274:C274"/>
    <mergeCell ref="B275:C275"/>
    <mergeCell ref="B276:C276"/>
    <mergeCell ref="B277:C277"/>
    <mergeCell ref="B278:C278"/>
    <mergeCell ref="A261:A263"/>
    <mergeCell ref="B261:C261"/>
    <mergeCell ref="B262:C262"/>
    <mergeCell ref="C263:E263"/>
    <mergeCell ref="A264:A266"/>
    <mergeCell ref="B264:C264"/>
    <mergeCell ref="B265:C265"/>
    <mergeCell ref="C266:E266"/>
    <mergeCell ref="B269:C269"/>
    <mergeCell ref="C271:E271"/>
    <mergeCell ref="A269:A271"/>
    <mergeCell ref="B204:C204"/>
    <mergeCell ref="B203:C203"/>
    <mergeCell ref="B202:C202"/>
    <mergeCell ref="B201:C201"/>
    <mergeCell ref="B279:C279"/>
    <mergeCell ref="B280:C280"/>
    <mergeCell ref="B281:C281"/>
    <mergeCell ref="C282:E282"/>
    <mergeCell ref="B283:E283"/>
    <mergeCell ref="B267:C267"/>
    <mergeCell ref="B268:C268"/>
    <mergeCell ref="B270:C270"/>
    <mergeCell ref="A253:D253"/>
    <mergeCell ref="B254:E254"/>
    <mergeCell ref="A256:C256"/>
    <mergeCell ref="B257:C257"/>
    <mergeCell ref="A258:A260"/>
    <mergeCell ref="B259:C259"/>
    <mergeCell ref="C260:E260"/>
    <mergeCell ref="D239:E239"/>
    <mergeCell ref="A240:C240"/>
    <mergeCell ref="D240:E240"/>
    <mergeCell ref="B241:E241"/>
    <mergeCell ref="A243:C243"/>
  </mergeCells>
  <hyperlinks>
    <hyperlink ref="A4:I4" location="formules!A103" display="A. STAFF (details in annex)" xr:uid="{00000000-0004-0000-0000-000000000000}"/>
    <hyperlink ref="A9:I9" location="formules!A127" display="B.  PARTICIPATION IN MEETINGS (details in annex)" xr:uid="{00000000-0004-0000-0000-000001000000}"/>
    <hyperlink ref="A19:I19" location="formules!A159" display="C. INFORMATION &amp; PREPARATION OF MEETINGS (details in annex)" xr:uid="{00000000-0004-0000-0000-000002000000}"/>
    <hyperlink ref="A30:I30" location="formules!A186" display="D. OPERATING COSTS  (details in annex)" xr:uid="{00000000-0004-0000-0000-000003000000}"/>
    <hyperlink ref="A46:I46" location="formules!A238" display="E. INTERPRETATION and TRANSLATION (details in annex)" xr:uid="{00000000-0004-0000-0000-000004000000}"/>
    <hyperlink ref="A57:I57" location="formules!A251" display="F. OTHER CONTRACTS (details in annex)" xr:uid="{00000000-0004-0000-0000-000005000000}"/>
  </hyperlinks>
  <pageMargins left="0.25" right="0.25" top="0.75" bottom="0.75" header="0.3" footer="0.3"/>
  <pageSetup paperSize="9" scale="92" fitToHeight="7" orientation="landscape" cellComments="asDisplayed" r:id="rId1"/>
  <headerFooter alignWithMargins="0"/>
  <rowBreaks count="3" manualBreakCount="3">
    <brk id="71" max="16383" man="1"/>
    <brk id="141" max="17" man="1"/>
    <brk id="206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 3 budget</vt:lpstr>
      <vt:lpstr>'Year 3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Panos</dc:creator>
  <cp:lastModifiedBy>Panos</cp:lastModifiedBy>
  <cp:lastPrinted>2018-10-30T12:17:24Z</cp:lastPrinted>
  <dcterms:created xsi:type="dcterms:W3CDTF">2018-04-10T09:15:01Z</dcterms:created>
  <dcterms:modified xsi:type="dcterms:W3CDTF">2019-01-22T09:50:29Z</dcterms:modified>
</cp:coreProperties>
</file>